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Результаты" sheetId="10" r:id="rId1"/>
    <sheet name="Кодификатор" sheetId="13" r:id="rId2"/>
    <sheet name="Списки" sheetId="11" state="hidden" r:id="rId3"/>
  </sheets>
  <definedNames>
    <definedName name="_xlnm._FilterDatabase" localSheetId="0" hidden="1">Результаты!$A$2:$H$30466</definedName>
    <definedName name="балл0_2">Списки!$G$12:$G$13</definedName>
    <definedName name="балл0_8">Списки!$G$12:$G$16</definedName>
    <definedName name="балл1">Списки!$G$2:$G$3</definedName>
    <definedName name="балл2">Списки!$G$2:$G$4</definedName>
    <definedName name="балл3">Списки!$G$2:$G$5</definedName>
    <definedName name="балл4">Списки!$G$2:$G$6</definedName>
    <definedName name="балл5">Списки!$G$2:$G$7</definedName>
    <definedName name="балл8">Списки!$G$2:$G$10</definedName>
    <definedName name="кол_во_учеников">Результаты!$G$4</definedName>
    <definedName name="название">Списки!$C$2:$C$42</definedName>
    <definedName name="общий_результат">Результаты!$T$293</definedName>
    <definedName name="Район">Списки!$A$2:$A$19</definedName>
    <definedName name="результат1">Результаты!$I$293</definedName>
    <definedName name="результат10">Результаты!$R$293</definedName>
    <definedName name="результат11">Результаты!$S$293</definedName>
    <definedName name="результат2">Результаты!$J$293</definedName>
    <definedName name="результат3">Результаты!$K$293</definedName>
    <definedName name="результат4">Результаты!$L$293</definedName>
    <definedName name="результат5">Результаты!$M$293</definedName>
    <definedName name="результат6">Результаты!$N$293</definedName>
    <definedName name="результат7">Результаты!$O$293</definedName>
    <definedName name="результат8">Результаты!$P$293</definedName>
    <definedName name="результат9">Результаты!$Q$293</definedName>
    <definedName name="Ср.результат1">Результаты!$I$294</definedName>
    <definedName name="Ср.результат10">Результаты!$R$294</definedName>
    <definedName name="Ср.результат11">Результаты!$S$294</definedName>
    <definedName name="Ср.результат2">Результаты!$J$294</definedName>
    <definedName name="Ср.результат3">Результаты!$K$294</definedName>
    <definedName name="Ср.результат4">Результаты!$L$294</definedName>
    <definedName name="Ср.результат5">Результаты!$M$294</definedName>
    <definedName name="Ср.результат6">Результаты!$N$294</definedName>
    <definedName name="Ср.результат7">Результаты!$O$294</definedName>
    <definedName name="Ср.результат8">Результаты!$P$294</definedName>
    <definedName name="Ср.результат9">Результаты!$Q$294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0" l="1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102" i="10"/>
  <c r="T103" i="10"/>
  <c r="T104" i="10"/>
  <c r="T105" i="10"/>
  <c r="T106" i="10"/>
  <c r="T107" i="10"/>
  <c r="T108" i="10"/>
  <c r="T109" i="10"/>
  <c r="T110" i="10"/>
  <c r="T111" i="10"/>
  <c r="T112" i="10"/>
  <c r="T113" i="10"/>
  <c r="T114" i="10"/>
  <c r="T115" i="10"/>
  <c r="T116" i="10"/>
  <c r="T117" i="10"/>
  <c r="T118" i="10"/>
  <c r="T119" i="10"/>
  <c r="T120" i="10"/>
  <c r="T121" i="10"/>
  <c r="T122" i="10"/>
  <c r="T123" i="10"/>
  <c r="T124" i="10"/>
  <c r="T125" i="10"/>
  <c r="T126" i="10"/>
  <c r="T127" i="10"/>
  <c r="T128" i="10"/>
  <c r="T129" i="10"/>
  <c r="T130" i="10"/>
  <c r="T131" i="10"/>
  <c r="T132" i="10"/>
  <c r="T133" i="10"/>
  <c r="T134" i="10"/>
  <c r="T135" i="10"/>
  <c r="T136" i="10"/>
  <c r="T137" i="10"/>
  <c r="T138" i="10"/>
  <c r="T139" i="10"/>
  <c r="T140" i="10"/>
  <c r="T141" i="10"/>
  <c r="T142" i="10"/>
  <c r="T143" i="10"/>
  <c r="T144" i="10"/>
  <c r="T145" i="10"/>
  <c r="T146" i="10"/>
  <c r="T147" i="10"/>
  <c r="T148" i="10"/>
  <c r="T149" i="10"/>
  <c r="T150" i="10"/>
  <c r="T151" i="10"/>
  <c r="T152" i="10"/>
  <c r="T153" i="10"/>
  <c r="T154" i="10"/>
  <c r="T155" i="10"/>
  <c r="T156" i="10"/>
  <c r="T157" i="10"/>
  <c r="T158" i="10"/>
  <c r="T159" i="10"/>
  <c r="T160" i="10"/>
  <c r="T161" i="10"/>
  <c r="T162" i="10"/>
  <c r="T163" i="10"/>
  <c r="T164" i="10"/>
  <c r="T165" i="10"/>
  <c r="T166" i="10"/>
  <c r="T167" i="10"/>
  <c r="T168" i="10"/>
  <c r="T169" i="10"/>
  <c r="T170" i="10"/>
  <c r="T171" i="10"/>
  <c r="T172" i="10"/>
  <c r="T173" i="10"/>
  <c r="T174" i="10"/>
  <c r="T175" i="10"/>
  <c r="T176" i="10"/>
  <c r="T177" i="10"/>
  <c r="T178" i="10"/>
  <c r="T179" i="10"/>
  <c r="T180" i="10"/>
  <c r="T181" i="10"/>
  <c r="T182" i="10"/>
  <c r="T183" i="10"/>
  <c r="T184" i="10"/>
  <c r="T185" i="10"/>
  <c r="T186" i="10"/>
  <c r="T187" i="10"/>
  <c r="T188" i="10"/>
  <c r="T189" i="10"/>
  <c r="T190" i="10"/>
  <c r="T191" i="10"/>
  <c r="T192" i="10"/>
  <c r="T193" i="10"/>
  <c r="T194" i="10"/>
  <c r="T195" i="10"/>
  <c r="T196" i="10"/>
  <c r="T197" i="10"/>
  <c r="T198" i="10"/>
  <c r="T199" i="10"/>
  <c r="T200" i="10"/>
  <c r="T201" i="10"/>
  <c r="T202" i="10"/>
  <c r="T203" i="10"/>
  <c r="T204" i="10"/>
  <c r="T205" i="10"/>
  <c r="T206" i="10"/>
  <c r="T207" i="10"/>
  <c r="T208" i="10"/>
  <c r="T209" i="10"/>
  <c r="T210" i="10"/>
  <c r="T211" i="10"/>
  <c r="T212" i="10"/>
  <c r="T213" i="10"/>
  <c r="T214" i="10"/>
  <c r="T215" i="10"/>
  <c r="T216" i="10"/>
  <c r="T217" i="10"/>
  <c r="T218" i="10"/>
  <c r="T219" i="10"/>
  <c r="T220" i="10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87" i="10"/>
  <c r="T288" i="10"/>
  <c r="T289" i="10"/>
  <c r="T290" i="10"/>
  <c r="T291" i="10"/>
  <c r="T292" i="10"/>
  <c r="T5" i="10"/>
  <c r="T6" i="10"/>
  <c r="T7" i="10"/>
  <c r="T8" i="10"/>
  <c r="T9" i="10"/>
  <c r="T10" i="10"/>
  <c r="T11" i="10"/>
  <c r="T12" i="10"/>
  <c r="T13" i="10"/>
  <c r="T4" i="10"/>
  <c r="C25" i="13" l="1"/>
  <c r="C26" i="13" s="1"/>
  <c r="C21" i="13"/>
  <c r="C14" i="13"/>
  <c r="S294" i="10"/>
  <c r="D13" i="13" s="1"/>
  <c r="R294" i="10"/>
  <c r="D19" i="13" s="1"/>
  <c r="Q294" i="10"/>
  <c r="D8" i="13" s="1"/>
  <c r="P294" i="10"/>
  <c r="D10" i="13" s="1"/>
  <c r="O294" i="10"/>
  <c r="D24" i="13" s="1"/>
  <c r="N294" i="10"/>
  <c r="D23" i="13" s="1"/>
  <c r="M294" i="10"/>
  <c r="D7" i="13" s="1"/>
  <c r="L294" i="10"/>
  <c r="D20" i="13" s="1"/>
  <c r="K294" i="10"/>
  <c r="D18" i="13" s="1"/>
  <c r="J294" i="10"/>
  <c r="D17" i="13" s="1"/>
  <c r="I294" i="10"/>
  <c r="S293" i="10"/>
  <c r="E13" i="13" s="1"/>
  <c r="R293" i="10"/>
  <c r="Q293" i="10"/>
  <c r="P293" i="10"/>
  <c r="E5" i="13" s="1"/>
  <c r="O293" i="10"/>
  <c r="E24" i="13" s="1"/>
  <c r="N293" i="10"/>
  <c r="E23" i="13" s="1"/>
  <c r="M293" i="10"/>
  <c r="L293" i="10"/>
  <c r="E20" i="13" s="1"/>
  <c r="K293" i="10"/>
  <c r="J293" i="10"/>
  <c r="I293" i="10"/>
  <c r="E18" i="13" l="1"/>
  <c r="E7" i="13"/>
  <c r="E10" i="13"/>
  <c r="D12" i="13"/>
  <c r="E12" i="13"/>
  <c r="D9" i="13"/>
  <c r="D11" i="13"/>
  <c r="D5" i="13"/>
  <c r="D25" i="13"/>
  <c r="E14" i="13"/>
  <c r="T293" i="10"/>
  <c r="E26" i="13" s="1"/>
  <c r="T294" i="10"/>
  <c r="D16" i="13"/>
  <c r="D21" i="13" s="1"/>
  <c r="E21" i="13"/>
  <c r="E16" i="13"/>
  <c r="E25" i="13"/>
  <c r="D4" i="10"/>
  <c r="C4" i="10"/>
  <c r="D14" i="13" l="1"/>
  <c r="D26" i="13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62" i="10" s="1"/>
  <c r="G63" i="10" s="1"/>
  <c r="G64" i="10" s="1"/>
  <c r="G65" i="10" s="1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77" i="10" s="1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92" i="10" s="1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107" i="10" s="1"/>
  <c r="G108" i="10" s="1"/>
  <c r="G109" i="10" s="1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122" i="10" s="1"/>
  <c r="G123" i="10" s="1"/>
  <c r="G124" i="10" s="1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137" i="10" s="1"/>
  <c r="G138" i="10" s="1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152" i="10" s="1"/>
  <c r="G153" i="10" s="1"/>
  <c r="G154" i="10" s="1"/>
  <c r="G155" i="10" s="1"/>
  <c r="G156" i="10" s="1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67" i="10" s="1"/>
  <c r="G168" i="10" s="1"/>
  <c r="G169" i="10" s="1"/>
  <c r="G170" i="10" s="1"/>
  <c r="G171" i="10" s="1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182" i="10" s="1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97" i="10" s="1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12" i="10" s="1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227" i="10" s="1"/>
  <c r="G228" i="10" s="1"/>
  <c r="G229" i="10" s="1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242" i="10" s="1"/>
  <c r="G243" i="10" s="1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257" i="10" s="1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272" i="10" s="1"/>
  <c r="G273" i="10" s="1"/>
  <c r="G274" i="10" s="1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287" i="10" s="1"/>
  <c r="G288" i="10" s="1"/>
  <c r="G289" i="10" s="1"/>
  <c r="G290" i="10" s="1"/>
  <c r="G291" i="10" s="1"/>
  <c r="G292" i="10" s="1"/>
  <c r="F5" i="10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F159" i="10" s="1"/>
  <c r="F160" i="10" s="1"/>
  <c r="F161" i="10" s="1"/>
  <c r="F162" i="10" s="1"/>
  <c r="F163" i="10" s="1"/>
  <c r="F164" i="10" s="1"/>
  <c r="F165" i="10" s="1"/>
  <c r="F166" i="10" s="1"/>
  <c r="F167" i="10" s="1"/>
  <c r="F168" i="10" s="1"/>
  <c r="F169" i="10" s="1"/>
  <c r="F170" i="10" s="1"/>
  <c r="F171" i="10" s="1"/>
  <c r="F172" i="10" s="1"/>
  <c r="F173" i="10" s="1"/>
  <c r="F174" i="10" s="1"/>
  <c r="F175" i="10" s="1"/>
  <c r="F176" i="10" s="1"/>
  <c r="F177" i="10" s="1"/>
  <c r="F178" i="10" s="1"/>
  <c r="F179" i="10" s="1"/>
  <c r="F180" i="10" s="1"/>
  <c r="F181" i="10" s="1"/>
  <c r="F182" i="10" s="1"/>
  <c r="F183" i="10" s="1"/>
  <c r="F184" i="10" s="1"/>
  <c r="F185" i="10" s="1"/>
  <c r="F186" i="10" s="1"/>
  <c r="F187" i="10" s="1"/>
  <c r="F188" i="10" s="1"/>
  <c r="F189" i="10" s="1"/>
  <c r="F190" i="10" s="1"/>
  <c r="F191" i="10" s="1"/>
  <c r="F192" i="10" s="1"/>
  <c r="F193" i="10" s="1"/>
  <c r="F194" i="10" s="1"/>
  <c r="F195" i="10" s="1"/>
  <c r="F196" i="10" s="1"/>
  <c r="F197" i="10" s="1"/>
  <c r="F198" i="10" s="1"/>
  <c r="F199" i="10" s="1"/>
  <c r="F200" i="10" s="1"/>
  <c r="F201" i="10" s="1"/>
  <c r="F202" i="10" s="1"/>
  <c r="F203" i="10" s="1"/>
  <c r="F204" i="10" s="1"/>
  <c r="F205" i="10" s="1"/>
  <c r="F206" i="10" s="1"/>
  <c r="F207" i="10" s="1"/>
  <c r="F208" i="10" s="1"/>
  <c r="F209" i="10" s="1"/>
  <c r="F210" i="10" s="1"/>
  <c r="F211" i="10" s="1"/>
  <c r="F212" i="10" s="1"/>
  <c r="F213" i="10" s="1"/>
  <c r="F214" i="10" s="1"/>
  <c r="F215" i="10" s="1"/>
  <c r="F216" i="10" s="1"/>
  <c r="F217" i="10" s="1"/>
  <c r="F218" i="10" s="1"/>
  <c r="F219" i="10" s="1"/>
  <c r="F220" i="10" s="1"/>
  <c r="F221" i="10" s="1"/>
  <c r="F222" i="10" s="1"/>
  <c r="F223" i="10" s="1"/>
  <c r="F224" i="10" s="1"/>
  <c r="F225" i="10" s="1"/>
  <c r="F226" i="10" s="1"/>
  <c r="F227" i="10" s="1"/>
  <c r="F228" i="10" s="1"/>
  <c r="F229" i="10" s="1"/>
  <c r="F230" i="10" s="1"/>
  <c r="F231" i="10" s="1"/>
  <c r="F232" i="10" s="1"/>
  <c r="F233" i="10" s="1"/>
  <c r="F234" i="10" s="1"/>
  <c r="F235" i="10" s="1"/>
  <c r="F236" i="10" s="1"/>
  <c r="F237" i="10" s="1"/>
  <c r="F238" i="10" s="1"/>
  <c r="F239" i="10" s="1"/>
  <c r="F240" i="10" s="1"/>
  <c r="F241" i="10" s="1"/>
  <c r="F242" i="10" s="1"/>
  <c r="F243" i="10" s="1"/>
  <c r="F244" i="10" s="1"/>
  <c r="F245" i="10" s="1"/>
  <c r="F246" i="10" s="1"/>
  <c r="F247" i="10" s="1"/>
  <c r="F248" i="10" s="1"/>
  <c r="F249" i="10" s="1"/>
  <c r="F250" i="10" s="1"/>
  <c r="F251" i="10" s="1"/>
  <c r="F252" i="10" s="1"/>
  <c r="F253" i="10" s="1"/>
  <c r="F254" i="10" s="1"/>
  <c r="F255" i="10" s="1"/>
  <c r="F256" i="10" s="1"/>
  <c r="F257" i="10" s="1"/>
  <c r="F258" i="10" s="1"/>
  <c r="F259" i="10" s="1"/>
  <c r="F260" i="10" s="1"/>
  <c r="F261" i="10" s="1"/>
  <c r="F262" i="10" s="1"/>
  <c r="F263" i="10" s="1"/>
  <c r="F264" i="10" s="1"/>
  <c r="F265" i="10" s="1"/>
  <c r="F266" i="10" s="1"/>
  <c r="F267" i="10" s="1"/>
  <c r="F268" i="10" s="1"/>
  <c r="F269" i="10" s="1"/>
  <c r="F270" i="10" s="1"/>
  <c r="F271" i="10" s="1"/>
  <c r="F272" i="10" s="1"/>
  <c r="F273" i="10" s="1"/>
  <c r="F274" i="10" s="1"/>
  <c r="F275" i="10" s="1"/>
  <c r="F276" i="10" s="1"/>
  <c r="F277" i="10" s="1"/>
  <c r="F278" i="10" s="1"/>
  <c r="F279" i="10" s="1"/>
  <c r="F280" i="10" s="1"/>
  <c r="F281" i="10" s="1"/>
  <c r="F282" i="10" s="1"/>
  <c r="F283" i="10" s="1"/>
  <c r="F284" i="10" s="1"/>
  <c r="F285" i="10" s="1"/>
  <c r="F286" i="10" s="1"/>
  <c r="F287" i="10" s="1"/>
  <c r="F288" i="10" s="1"/>
  <c r="F289" i="10" s="1"/>
  <c r="F290" i="10" s="1"/>
  <c r="F291" i="10" s="1"/>
  <c r="F292" i="10" s="1"/>
  <c r="A5" i="10" l="1"/>
  <c r="B5" i="10"/>
  <c r="H4" i="10"/>
  <c r="H5" i="10" s="1"/>
  <c r="H6" i="10" s="1"/>
  <c r="H7" i="10" s="1"/>
  <c r="H8" i="10" s="1"/>
  <c r="H9" i="10" s="1"/>
  <c r="H10" i="10" s="1"/>
  <c r="H11" i="10" s="1"/>
  <c r="H12" i="10" s="1"/>
  <c r="H13" i="10" s="1"/>
  <c r="H14" i="10" s="1"/>
  <c r="H15" i="10" s="1"/>
  <c r="H16" i="10" s="1"/>
  <c r="H17" i="10" s="1"/>
  <c r="H18" i="10" s="1"/>
  <c r="H19" i="10" s="1"/>
  <c r="H20" i="10" s="1"/>
  <c r="H21" i="10" s="1"/>
  <c r="H22" i="10" s="1"/>
  <c r="H23" i="10" s="1"/>
  <c r="H24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5" i="10" s="1"/>
  <c r="H66" i="10" s="1"/>
  <c r="H67" i="10" s="1"/>
  <c r="H68" i="10" s="1"/>
  <c r="H69" i="10" s="1"/>
  <c r="H70" i="10" s="1"/>
  <c r="H71" i="10" s="1"/>
  <c r="H72" i="10" s="1"/>
  <c r="H73" i="10" s="1"/>
  <c r="H74" i="10" s="1"/>
  <c r="H75" i="10" s="1"/>
  <c r="H76" i="10" s="1"/>
  <c r="H77" i="10" s="1"/>
  <c r="H78" i="10" s="1"/>
  <c r="H79" i="10" s="1"/>
  <c r="H80" i="10" s="1"/>
  <c r="H81" i="10" s="1"/>
  <c r="H82" i="10" s="1"/>
  <c r="H83" i="10" s="1"/>
  <c r="H84" i="10" s="1"/>
  <c r="H85" i="10" s="1"/>
  <c r="H86" i="10" s="1"/>
  <c r="H87" i="10" s="1"/>
  <c r="H88" i="10" s="1"/>
  <c r="H89" i="10" s="1"/>
  <c r="H90" i="10" s="1"/>
  <c r="H91" i="10" s="1"/>
  <c r="H92" i="10" s="1"/>
  <c r="H93" i="10" s="1"/>
  <c r="H94" i="10" s="1"/>
  <c r="H95" i="10" s="1"/>
  <c r="H96" i="10" s="1"/>
  <c r="H97" i="10" s="1"/>
  <c r="H98" i="10" s="1"/>
  <c r="H99" i="10" s="1"/>
  <c r="H100" i="10" s="1"/>
  <c r="H101" i="10" s="1"/>
  <c r="H102" i="10" s="1"/>
  <c r="H103" i="10" s="1"/>
  <c r="H104" i="10" s="1"/>
  <c r="H105" i="10" s="1"/>
  <c r="H106" i="10" s="1"/>
  <c r="H107" i="10" s="1"/>
  <c r="H108" i="10" s="1"/>
  <c r="H109" i="10" s="1"/>
  <c r="H110" i="10" s="1"/>
  <c r="H111" i="10" s="1"/>
  <c r="H112" i="10" s="1"/>
  <c r="H113" i="10" s="1"/>
  <c r="H114" i="10" s="1"/>
  <c r="H115" i="10" s="1"/>
  <c r="H116" i="10" s="1"/>
  <c r="H117" i="10" s="1"/>
  <c r="H118" i="10" s="1"/>
  <c r="H119" i="10" s="1"/>
  <c r="H120" i="10" s="1"/>
  <c r="H121" i="10" s="1"/>
  <c r="H122" i="10" s="1"/>
  <c r="H123" i="10" s="1"/>
  <c r="H124" i="10" s="1"/>
  <c r="H125" i="10" s="1"/>
  <c r="H126" i="10" s="1"/>
  <c r="H127" i="10" s="1"/>
  <c r="H128" i="10" s="1"/>
  <c r="H129" i="10" s="1"/>
  <c r="H130" i="10" s="1"/>
  <c r="H131" i="10" s="1"/>
  <c r="H132" i="10" s="1"/>
  <c r="H133" i="10" s="1"/>
  <c r="H134" i="10" s="1"/>
  <c r="H135" i="10" s="1"/>
  <c r="H136" i="10" s="1"/>
  <c r="H137" i="10" s="1"/>
  <c r="H138" i="10" s="1"/>
  <c r="H139" i="10" s="1"/>
  <c r="H140" i="10" s="1"/>
  <c r="H141" i="10" s="1"/>
  <c r="H142" i="10" s="1"/>
  <c r="H143" i="10" s="1"/>
  <c r="H144" i="10" s="1"/>
  <c r="H145" i="10" s="1"/>
  <c r="H146" i="10" s="1"/>
  <c r="H147" i="10" s="1"/>
  <c r="H148" i="10" s="1"/>
  <c r="H149" i="10" s="1"/>
  <c r="H150" i="10" s="1"/>
  <c r="H151" i="10" s="1"/>
  <c r="H152" i="10" s="1"/>
  <c r="H153" i="10" s="1"/>
  <c r="H154" i="10" s="1"/>
  <c r="H155" i="10" s="1"/>
  <c r="H156" i="10" s="1"/>
  <c r="H157" i="10" s="1"/>
  <c r="H158" i="10" s="1"/>
  <c r="H159" i="10" s="1"/>
  <c r="H160" i="10" s="1"/>
  <c r="H161" i="10" s="1"/>
  <c r="H162" i="10" s="1"/>
  <c r="H163" i="10" s="1"/>
  <c r="H164" i="10" s="1"/>
  <c r="H165" i="10" s="1"/>
  <c r="H166" i="10" s="1"/>
  <c r="H167" i="10" s="1"/>
  <c r="H168" i="10" s="1"/>
  <c r="H169" i="10" s="1"/>
  <c r="H170" i="10" s="1"/>
  <c r="H171" i="10" s="1"/>
  <c r="H172" i="10" s="1"/>
  <c r="H173" i="10" s="1"/>
  <c r="H174" i="10" s="1"/>
  <c r="H175" i="10" s="1"/>
  <c r="H176" i="10" s="1"/>
  <c r="H177" i="10" s="1"/>
  <c r="H178" i="10" s="1"/>
  <c r="H179" i="10" s="1"/>
  <c r="H180" i="10" s="1"/>
  <c r="H181" i="10" s="1"/>
  <c r="H182" i="10" s="1"/>
  <c r="H183" i="10" s="1"/>
  <c r="H184" i="10" s="1"/>
  <c r="H185" i="10" s="1"/>
  <c r="H186" i="10" s="1"/>
  <c r="H187" i="10" s="1"/>
  <c r="H188" i="10" s="1"/>
  <c r="H189" i="10" s="1"/>
  <c r="H190" i="10" s="1"/>
  <c r="H191" i="10" s="1"/>
  <c r="H192" i="10" s="1"/>
  <c r="H193" i="10" s="1"/>
  <c r="H194" i="10" s="1"/>
  <c r="H195" i="10" s="1"/>
  <c r="H196" i="10" s="1"/>
  <c r="H197" i="10" s="1"/>
  <c r="H198" i="10" s="1"/>
  <c r="H199" i="10" s="1"/>
  <c r="H200" i="10" s="1"/>
  <c r="H201" i="10" s="1"/>
  <c r="H202" i="10" s="1"/>
  <c r="H203" i="10" s="1"/>
  <c r="H204" i="10" s="1"/>
  <c r="H205" i="10" s="1"/>
  <c r="H206" i="10" s="1"/>
  <c r="H207" i="10" s="1"/>
  <c r="H208" i="10" s="1"/>
  <c r="H209" i="10" s="1"/>
  <c r="H210" i="10" s="1"/>
  <c r="H211" i="10" s="1"/>
  <c r="H212" i="10" s="1"/>
  <c r="H213" i="10" s="1"/>
  <c r="H214" i="10" s="1"/>
  <c r="H215" i="10" s="1"/>
  <c r="H216" i="10" s="1"/>
  <c r="H217" i="10" s="1"/>
  <c r="H218" i="10" s="1"/>
  <c r="H219" i="10" s="1"/>
  <c r="H220" i="10" s="1"/>
  <c r="H221" i="10" s="1"/>
  <c r="H222" i="10" s="1"/>
  <c r="H223" i="10" s="1"/>
  <c r="H224" i="10" s="1"/>
  <c r="H225" i="10" s="1"/>
  <c r="H226" i="10" s="1"/>
  <c r="H227" i="10" s="1"/>
  <c r="H228" i="10" s="1"/>
  <c r="H229" i="10" s="1"/>
  <c r="H230" i="10" s="1"/>
  <c r="H231" i="10" s="1"/>
  <c r="H232" i="10" s="1"/>
  <c r="H233" i="10" s="1"/>
  <c r="H234" i="10" s="1"/>
  <c r="H235" i="10" s="1"/>
  <c r="H236" i="10" s="1"/>
  <c r="H237" i="10" s="1"/>
  <c r="H238" i="10" s="1"/>
  <c r="H239" i="10" s="1"/>
  <c r="H240" i="10" s="1"/>
  <c r="H241" i="10" s="1"/>
  <c r="H242" i="10" s="1"/>
  <c r="H243" i="10" s="1"/>
  <c r="H244" i="10" s="1"/>
  <c r="H245" i="10" s="1"/>
  <c r="H246" i="10" s="1"/>
  <c r="H247" i="10" s="1"/>
  <c r="H248" i="10" s="1"/>
  <c r="H249" i="10" s="1"/>
  <c r="H250" i="10" s="1"/>
  <c r="H251" i="10" s="1"/>
  <c r="H252" i="10" s="1"/>
  <c r="H253" i="10" s="1"/>
  <c r="H254" i="10" s="1"/>
  <c r="H255" i="10" s="1"/>
  <c r="H256" i="10" s="1"/>
  <c r="H257" i="10" s="1"/>
  <c r="H258" i="10" s="1"/>
  <c r="H259" i="10" s="1"/>
  <c r="H260" i="10" s="1"/>
  <c r="H261" i="10" s="1"/>
  <c r="H262" i="10" s="1"/>
  <c r="H263" i="10" s="1"/>
  <c r="H264" i="10" s="1"/>
  <c r="H265" i="10" s="1"/>
  <c r="H266" i="10" s="1"/>
  <c r="H267" i="10" s="1"/>
  <c r="H268" i="10" s="1"/>
  <c r="H269" i="10" s="1"/>
  <c r="H270" i="10" s="1"/>
  <c r="H271" i="10" s="1"/>
  <c r="H272" i="10" s="1"/>
  <c r="H273" i="10" s="1"/>
  <c r="H274" i="10" s="1"/>
  <c r="H275" i="10" s="1"/>
  <c r="H276" i="10" s="1"/>
  <c r="H277" i="10" s="1"/>
  <c r="H278" i="10" s="1"/>
  <c r="H279" i="10" s="1"/>
  <c r="H280" i="10" s="1"/>
  <c r="H281" i="10" s="1"/>
  <c r="H282" i="10" s="1"/>
  <c r="H283" i="10" s="1"/>
  <c r="H284" i="10" s="1"/>
  <c r="H285" i="10" s="1"/>
  <c r="H286" i="10" s="1"/>
  <c r="H287" i="10" s="1"/>
  <c r="H288" i="10" s="1"/>
  <c r="H289" i="10" s="1"/>
  <c r="H290" i="10" s="1"/>
  <c r="H291" i="10" s="1"/>
  <c r="H292" i="10" s="1"/>
  <c r="C5" i="10" l="1"/>
  <c r="D5" i="10"/>
  <c r="A6" i="10"/>
  <c r="B6" i="10"/>
  <c r="C6" i="10" l="1"/>
  <c r="D6" i="10"/>
  <c r="A7" i="10"/>
  <c r="B7" i="10"/>
  <c r="C7" i="10" l="1"/>
  <c r="D7" i="10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B8" i="10"/>
  <c r="C8" i="10" l="1"/>
  <c r="D8" i="10"/>
  <c r="B9" i="10"/>
  <c r="C9" i="10" l="1"/>
  <c r="D9" i="10"/>
  <c r="B10" i="10"/>
  <c r="C10" i="10" l="1"/>
  <c r="D10" i="10"/>
  <c r="B11" i="10"/>
  <c r="C11" i="10" l="1"/>
  <c r="D11" i="10"/>
  <c r="B12" i="10"/>
  <c r="C12" i="10" l="1"/>
  <c r="D12" i="10"/>
  <c r="B13" i="10"/>
  <c r="C13" i="10" l="1"/>
  <c r="D13" i="10"/>
  <c r="B14" i="10"/>
  <c r="C14" i="10" l="1"/>
  <c r="D14" i="10"/>
  <c r="B15" i="10"/>
  <c r="C15" i="10" l="1"/>
  <c r="D15" i="10"/>
  <c r="B16" i="10"/>
  <c r="C16" i="10" l="1"/>
  <c r="D16" i="10"/>
  <c r="B17" i="10"/>
  <c r="C17" i="10" l="1"/>
  <c r="D17" i="10"/>
  <c r="B18" i="10"/>
  <c r="C18" i="10" l="1"/>
  <c r="D18" i="10"/>
  <c r="B19" i="10"/>
  <c r="C19" i="10" l="1"/>
  <c r="D19" i="10"/>
  <c r="B20" i="10"/>
  <c r="C20" i="10" l="1"/>
  <c r="D20" i="10"/>
  <c r="B21" i="10"/>
  <c r="C21" i="10" l="1"/>
  <c r="D21" i="10"/>
  <c r="B22" i="10"/>
  <c r="C22" i="10" l="1"/>
  <c r="D22" i="10"/>
  <c r="B23" i="10"/>
  <c r="C23" i="10" l="1"/>
  <c r="D23" i="10"/>
  <c r="B24" i="10"/>
  <c r="C24" i="10" l="1"/>
  <c r="D24" i="10"/>
  <c r="B25" i="10"/>
  <c r="C25" i="10" l="1"/>
  <c r="D25" i="10"/>
  <c r="B26" i="10"/>
  <c r="C26" i="10" l="1"/>
  <c r="D26" i="10"/>
  <c r="B27" i="10"/>
  <c r="C27" i="10" l="1"/>
  <c r="D27" i="10"/>
  <c r="B28" i="10"/>
  <c r="C28" i="10" l="1"/>
  <c r="D28" i="10"/>
  <c r="B29" i="10"/>
  <c r="C29" i="10" l="1"/>
  <c r="D29" i="10"/>
  <c r="B30" i="10"/>
  <c r="C30" i="10" l="1"/>
  <c r="D30" i="10"/>
  <c r="B31" i="10"/>
  <c r="C31" i="10" l="1"/>
  <c r="D31" i="10"/>
  <c r="B32" i="10"/>
  <c r="C32" i="10" l="1"/>
  <c r="D32" i="10"/>
  <c r="B33" i="10"/>
  <c r="C33" i="10" l="1"/>
  <c r="D33" i="10"/>
  <c r="B34" i="10"/>
  <c r="C34" i="10" l="1"/>
  <c r="D34" i="10"/>
  <c r="B35" i="10"/>
  <c r="C35" i="10" l="1"/>
  <c r="D35" i="10"/>
  <c r="B36" i="10"/>
  <c r="C36" i="10" l="1"/>
  <c r="D36" i="10"/>
  <c r="B37" i="10"/>
  <c r="C37" i="10" l="1"/>
  <c r="D37" i="10"/>
  <c r="B38" i="10"/>
  <c r="C38" i="10" l="1"/>
  <c r="D38" i="10"/>
  <c r="B39" i="10"/>
  <c r="C39" i="10" l="1"/>
  <c r="D39" i="10"/>
  <c r="B40" i="10"/>
  <c r="C40" i="10" l="1"/>
  <c r="D40" i="10"/>
  <c r="B41" i="10"/>
  <c r="C41" i="10" l="1"/>
  <c r="D41" i="10"/>
  <c r="B42" i="10"/>
  <c r="C42" i="10" l="1"/>
  <c r="D42" i="10"/>
  <c r="B43" i="10"/>
  <c r="C43" i="10" l="1"/>
  <c r="D43" i="10"/>
  <c r="B44" i="10"/>
  <c r="C44" i="10" l="1"/>
  <c r="D44" i="10"/>
  <c r="B45" i="10"/>
  <c r="C45" i="10" l="1"/>
  <c r="D45" i="10"/>
  <c r="B46" i="10"/>
  <c r="C46" i="10" l="1"/>
  <c r="D46" i="10"/>
  <c r="B47" i="10"/>
  <c r="C47" i="10" l="1"/>
  <c r="D47" i="10"/>
  <c r="B48" i="10"/>
  <c r="C48" i="10" l="1"/>
  <c r="D48" i="10"/>
  <c r="B49" i="10"/>
  <c r="C49" i="10" l="1"/>
  <c r="D49" i="10"/>
  <c r="B50" i="10"/>
  <c r="C50" i="10" l="1"/>
  <c r="D50" i="10"/>
  <c r="B51" i="10"/>
  <c r="C51" i="10" l="1"/>
  <c r="D51" i="10"/>
  <c r="B52" i="10"/>
  <c r="C52" i="10" l="1"/>
  <c r="D52" i="10"/>
  <c r="B53" i="10"/>
  <c r="C53" i="10" l="1"/>
  <c r="D53" i="10"/>
  <c r="B54" i="10"/>
  <c r="C54" i="10" l="1"/>
  <c r="D54" i="10"/>
  <c r="B55" i="10"/>
  <c r="C55" i="10" l="1"/>
  <c r="D55" i="10"/>
  <c r="B56" i="10"/>
  <c r="C56" i="10" l="1"/>
  <c r="D56" i="10"/>
  <c r="B57" i="10"/>
  <c r="C57" i="10" l="1"/>
  <c r="D57" i="10"/>
  <c r="B58" i="10"/>
  <c r="C58" i="10" l="1"/>
  <c r="D58" i="10"/>
  <c r="B59" i="10"/>
  <c r="C59" i="10" l="1"/>
  <c r="D59" i="10"/>
  <c r="B60" i="10"/>
  <c r="C60" i="10" l="1"/>
  <c r="D60" i="10"/>
  <c r="B61" i="10"/>
  <c r="C61" i="10" l="1"/>
  <c r="D61" i="10"/>
  <c r="B62" i="10"/>
  <c r="C62" i="10" l="1"/>
  <c r="D62" i="10"/>
  <c r="B63" i="10"/>
  <c r="C63" i="10" l="1"/>
  <c r="D63" i="10"/>
  <c r="B64" i="10"/>
  <c r="C64" i="10" l="1"/>
  <c r="D64" i="10"/>
  <c r="B65" i="10"/>
  <c r="C65" i="10" l="1"/>
  <c r="D65" i="10"/>
  <c r="B66" i="10"/>
  <c r="C66" i="10" l="1"/>
  <c r="D66" i="10"/>
  <c r="B67" i="10"/>
  <c r="C67" i="10" l="1"/>
  <c r="D67" i="10"/>
  <c r="B68" i="10"/>
  <c r="C68" i="10" l="1"/>
  <c r="D68" i="10"/>
  <c r="B69" i="10"/>
  <c r="C69" i="10" l="1"/>
  <c r="D69" i="10"/>
  <c r="B70" i="10"/>
  <c r="C70" i="10" l="1"/>
  <c r="D70" i="10"/>
  <c r="B71" i="10"/>
  <c r="C71" i="10" l="1"/>
  <c r="D71" i="10"/>
  <c r="B72" i="10"/>
  <c r="C72" i="10" l="1"/>
  <c r="D72" i="10"/>
  <c r="B73" i="10"/>
  <c r="C73" i="10" l="1"/>
  <c r="D73" i="10"/>
  <c r="B74" i="10"/>
  <c r="C74" i="10" l="1"/>
  <c r="D74" i="10"/>
  <c r="B75" i="10"/>
  <c r="C75" i="10" l="1"/>
  <c r="D75" i="10"/>
  <c r="B76" i="10"/>
  <c r="C76" i="10" l="1"/>
  <c r="D76" i="10"/>
  <c r="B77" i="10"/>
  <c r="C77" i="10" l="1"/>
  <c r="D77" i="10"/>
  <c r="B78" i="10"/>
  <c r="C78" i="10" l="1"/>
  <c r="D78" i="10"/>
  <c r="B79" i="10"/>
  <c r="C79" i="10" l="1"/>
  <c r="D79" i="10"/>
  <c r="B80" i="10"/>
  <c r="C80" i="10" l="1"/>
  <c r="D80" i="10"/>
  <c r="B81" i="10"/>
  <c r="C81" i="10" l="1"/>
  <c r="D81" i="10"/>
  <c r="B82" i="10"/>
  <c r="C82" i="10" l="1"/>
  <c r="D82" i="10"/>
  <c r="B83" i="10"/>
  <c r="C83" i="10" l="1"/>
  <c r="D83" i="10"/>
  <c r="B84" i="10"/>
  <c r="C84" i="10" l="1"/>
  <c r="D84" i="10"/>
  <c r="B85" i="10"/>
  <c r="C85" i="10" l="1"/>
  <c r="D85" i="10"/>
  <c r="B86" i="10"/>
  <c r="C86" i="10" l="1"/>
  <c r="D86" i="10"/>
  <c r="B87" i="10"/>
  <c r="C87" i="10" l="1"/>
  <c r="D87" i="10"/>
  <c r="B88" i="10"/>
  <c r="C88" i="10" l="1"/>
  <c r="D88" i="10"/>
  <c r="B89" i="10"/>
  <c r="C89" i="10" l="1"/>
  <c r="D89" i="10"/>
  <c r="B90" i="10"/>
  <c r="D90" i="10" l="1"/>
  <c r="C90" i="10"/>
  <c r="B91" i="10"/>
  <c r="D91" i="10" l="1"/>
  <c r="C91" i="10"/>
  <c r="B92" i="10"/>
  <c r="D92" i="10" l="1"/>
  <c r="C92" i="10"/>
  <c r="B93" i="10"/>
  <c r="D93" i="10" l="1"/>
  <c r="C93" i="10"/>
  <c r="B94" i="10"/>
  <c r="D94" i="10" l="1"/>
  <c r="C94" i="10"/>
  <c r="B95" i="10"/>
  <c r="D95" i="10" l="1"/>
  <c r="C95" i="10"/>
  <c r="B96" i="10"/>
  <c r="D96" i="10" l="1"/>
  <c r="C96" i="10"/>
  <c r="B97" i="10"/>
  <c r="D97" i="10" l="1"/>
  <c r="C97" i="10"/>
  <c r="B98" i="10"/>
  <c r="D98" i="10" l="1"/>
  <c r="C98" i="10"/>
  <c r="B99" i="10"/>
  <c r="D99" i="10" l="1"/>
  <c r="C99" i="10"/>
  <c r="B100" i="10"/>
  <c r="D100" i="10" l="1"/>
  <c r="C100" i="10"/>
  <c r="B101" i="10"/>
  <c r="D101" i="10" l="1"/>
  <c r="C101" i="10"/>
  <c r="B102" i="10"/>
  <c r="D102" i="10" l="1"/>
  <c r="C102" i="10"/>
  <c r="B103" i="10"/>
  <c r="D103" i="10" l="1"/>
  <c r="C103" i="10"/>
  <c r="B104" i="10"/>
  <c r="D104" i="10" l="1"/>
  <c r="C104" i="10"/>
  <c r="B105" i="10"/>
  <c r="D105" i="10" l="1"/>
  <c r="C105" i="10"/>
  <c r="B106" i="10"/>
  <c r="D106" i="10" l="1"/>
  <c r="C106" i="10"/>
  <c r="B107" i="10"/>
  <c r="D107" i="10" l="1"/>
  <c r="C107" i="10"/>
  <c r="B108" i="10"/>
  <c r="D108" i="10" l="1"/>
  <c r="C108" i="10"/>
  <c r="B109" i="10"/>
  <c r="D109" i="10" l="1"/>
  <c r="C109" i="10"/>
  <c r="B110" i="10"/>
  <c r="D110" i="10" l="1"/>
  <c r="C110" i="10"/>
  <c r="B111" i="10"/>
  <c r="D111" i="10" l="1"/>
  <c r="C111" i="10"/>
  <c r="B112" i="10"/>
  <c r="D112" i="10" l="1"/>
  <c r="C112" i="10"/>
  <c r="B113" i="10"/>
  <c r="D113" i="10" l="1"/>
  <c r="C113" i="10"/>
  <c r="B114" i="10"/>
  <c r="D114" i="10" l="1"/>
  <c r="C114" i="10"/>
  <c r="B115" i="10"/>
  <c r="D115" i="10" l="1"/>
  <c r="C115" i="10"/>
  <c r="B116" i="10"/>
  <c r="D116" i="10" l="1"/>
  <c r="C116" i="10"/>
  <c r="B117" i="10"/>
  <c r="D117" i="10" l="1"/>
  <c r="C117" i="10"/>
  <c r="B118" i="10"/>
  <c r="D118" i="10" l="1"/>
  <c r="C118" i="10"/>
  <c r="B119" i="10"/>
  <c r="D119" i="10" l="1"/>
  <c r="C119" i="10"/>
  <c r="B120" i="10"/>
  <c r="D120" i="10" l="1"/>
  <c r="C120" i="10"/>
  <c r="B121" i="10"/>
  <c r="D121" i="10" l="1"/>
  <c r="C121" i="10"/>
  <c r="B122" i="10"/>
  <c r="D122" i="10" l="1"/>
  <c r="C122" i="10"/>
  <c r="B123" i="10"/>
  <c r="D123" i="10" l="1"/>
  <c r="C123" i="10"/>
  <c r="B124" i="10"/>
  <c r="D124" i="10" l="1"/>
  <c r="C124" i="10"/>
  <c r="B125" i="10"/>
  <c r="D125" i="10" l="1"/>
  <c r="C125" i="10"/>
  <c r="B126" i="10"/>
  <c r="D126" i="10" l="1"/>
  <c r="C126" i="10"/>
  <c r="B127" i="10"/>
  <c r="D127" i="10" l="1"/>
  <c r="C127" i="10"/>
  <c r="B128" i="10"/>
  <c r="D128" i="10" l="1"/>
  <c r="C128" i="10"/>
  <c r="B129" i="10"/>
  <c r="D129" i="10" l="1"/>
  <c r="C129" i="10"/>
  <c r="B130" i="10"/>
  <c r="D130" i="10" l="1"/>
  <c r="C130" i="10"/>
  <c r="B131" i="10"/>
  <c r="D131" i="10" l="1"/>
  <c r="C131" i="10"/>
  <c r="B132" i="10"/>
  <c r="D132" i="10" l="1"/>
  <c r="C132" i="10"/>
  <c r="B133" i="10"/>
  <c r="D133" i="10" l="1"/>
  <c r="C133" i="10"/>
  <c r="B134" i="10"/>
  <c r="D134" i="10" l="1"/>
  <c r="C134" i="10"/>
  <c r="B135" i="10"/>
  <c r="D135" i="10" l="1"/>
  <c r="C135" i="10"/>
  <c r="B136" i="10"/>
  <c r="D136" i="10" l="1"/>
  <c r="C136" i="10"/>
  <c r="B137" i="10"/>
  <c r="D137" i="10" l="1"/>
  <c r="C137" i="10"/>
  <c r="B138" i="10"/>
  <c r="D138" i="10" l="1"/>
  <c r="C138" i="10"/>
  <c r="B139" i="10"/>
  <c r="D139" i="10" l="1"/>
  <c r="C139" i="10"/>
  <c r="B140" i="10"/>
  <c r="D140" i="10" l="1"/>
  <c r="C140" i="10"/>
  <c r="B141" i="10"/>
  <c r="D141" i="10" l="1"/>
  <c r="C141" i="10"/>
  <c r="B142" i="10"/>
  <c r="D142" i="10" l="1"/>
  <c r="C142" i="10"/>
  <c r="B143" i="10"/>
  <c r="D143" i="10" l="1"/>
  <c r="C143" i="10"/>
  <c r="B144" i="10"/>
  <c r="D144" i="10" l="1"/>
  <c r="C144" i="10"/>
  <c r="B145" i="10"/>
  <c r="D145" i="10" l="1"/>
  <c r="C145" i="10"/>
  <c r="B146" i="10"/>
  <c r="D146" i="10" l="1"/>
  <c r="C146" i="10"/>
  <c r="B147" i="10"/>
  <c r="D147" i="10" l="1"/>
  <c r="C147" i="10"/>
  <c r="B148" i="10"/>
  <c r="D148" i="10" l="1"/>
  <c r="C148" i="10"/>
  <c r="B149" i="10"/>
  <c r="D149" i="10" l="1"/>
  <c r="C149" i="10"/>
  <c r="B150" i="10"/>
  <c r="D150" i="10" l="1"/>
  <c r="C150" i="10"/>
  <c r="B151" i="10"/>
  <c r="D151" i="10" l="1"/>
  <c r="C151" i="10"/>
  <c r="B152" i="10"/>
  <c r="D152" i="10" l="1"/>
  <c r="C152" i="10"/>
  <c r="B153" i="10"/>
  <c r="D153" i="10" l="1"/>
  <c r="C153" i="10"/>
  <c r="B154" i="10"/>
  <c r="D154" i="10" l="1"/>
  <c r="C154" i="10"/>
  <c r="B155" i="10"/>
  <c r="D155" i="10" l="1"/>
  <c r="C155" i="10"/>
  <c r="B156" i="10"/>
  <c r="D156" i="10" l="1"/>
  <c r="C156" i="10"/>
  <c r="B157" i="10"/>
  <c r="D157" i="10" l="1"/>
  <c r="C157" i="10"/>
  <c r="B158" i="10"/>
  <c r="D158" i="10" l="1"/>
  <c r="C158" i="10"/>
  <c r="B159" i="10"/>
  <c r="D159" i="10" l="1"/>
  <c r="C159" i="10"/>
  <c r="B160" i="10"/>
  <c r="D160" i="10" l="1"/>
  <c r="C160" i="10"/>
  <c r="B161" i="10"/>
  <c r="D161" i="10" l="1"/>
  <c r="C161" i="10"/>
  <c r="B162" i="10"/>
  <c r="D162" i="10" l="1"/>
  <c r="C162" i="10"/>
  <c r="B163" i="10"/>
  <c r="D163" i="10" l="1"/>
  <c r="C163" i="10"/>
  <c r="B164" i="10"/>
  <c r="D164" i="10" l="1"/>
  <c r="C164" i="10"/>
  <c r="B165" i="10"/>
  <c r="D165" i="10" l="1"/>
  <c r="C165" i="10"/>
  <c r="B166" i="10"/>
  <c r="D166" i="10" l="1"/>
  <c r="C166" i="10"/>
  <c r="B167" i="10"/>
  <c r="D167" i="10" l="1"/>
  <c r="C167" i="10"/>
  <c r="B168" i="10"/>
  <c r="D168" i="10" l="1"/>
  <c r="C168" i="10"/>
  <c r="B169" i="10"/>
  <c r="D169" i="10" l="1"/>
  <c r="C169" i="10"/>
  <c r="B170" i="10"/>
  <c r="D170" i="10" l="1"/>
  <c r="C170" i="10"/>
  <c r="B171" i="10"/>
  <c r="D171" i="10" l="1"/>
  <c r="C171" i="10"/>
  <c r="B172" i="10"/>
  <c r="D172" i="10" l="1"/>
  <c r="C172" i="10"/>
  <c r="B173" i="10"/>
  <c r="D173" i="10" l="1"/>
  <c r="C173" i="10"/>
  <c r="B174" i="10"/>
  <c r="D174" i="10" l="1"/>
  <c r="C174" i="10"/>
  <c r="B175" i="10"/>
  <c r="D175" i="10" l="1"/>
  <c r="C175" i="10"/>
  <c r="B176" i="10"/>
  <c r="D176" i="10" l="1"/>
  <c r="C176" i="10"/>
  <c r="B177" i="10"/>
  <c r="D177" i="10" l="1"/>
  <c r="C177" i="10"/>
  <c r="B178" i="10"/>
  <c r="D178" i="10" l="1"/>
  <c r="C178" i="10"/>
  <c r="B179" i="10"/>
  <c r="D179" i="10" l="1"/>
  <c r="C179" i="10"/>
  <c r="B180" i="10"/>
  <c r="D180" i="10" l="1"/>
  <c r="C180" i="10"/>
  <c r="B181" i="10"/>
  <c r="D181" i="10" l="1"/>
  <c r="C181" i="10"/>
  <c r="B182" i="10"/>
  <c r="D182" i="10" l="1"/>
  <c r="C182" i="10"/>
  <c r="B183" i="10"/>
  <c r="D183" i="10" l="1"/>
  <c r="C183" i="10"/>
  <c r="B184" i="10"/>
  <c r="D184" i="10" l="1"/>
  <c r="C184" i="10"/>
  <c r="B185" i="10"/>
  <c r="D185" i="10" l="1"/>
  <c r="C185" i="10"/>
  <c r="B186" i="10"/>
  <c r="D186" i="10" l="1"/>
  <c r="C186" i="10"/>
  <c r="B187" i="10"/>
  <c r="D187" i="10" l="1"/>
  <c r="C187" i="10"/>
  <c r="B188" i="10"/>
  <c r="D188" i="10" l="1"/>
  <c r="C188" i="10"/>
  <c r="B189" i="10"/>
  <c r="D189" i="10" l="1"/>
  <c r="C189" i="10"/>
  <c r="B190" i="10"/>
  <c r="D190" i="10" l="1"/>
  <c r="C190" i="10"/>
  <c r="B191" i="10"/>
  <c r="D191" i="10" l="1"/>
  <c r="C191" i="10"/>
  <c r="B192" i="10"/>
  <c r="D192" i="10" l="1"/>
  <c r="C192" i="10"/>
  <c r="B193" i="10"/>
  <c r="D193" i="10" l="1"/>
  <c r="C193" i="10"/>
  <c r="B194" i="10"/>
  <c r="D194" i="10" l="1"/>
  <c r="C194" i="10"/>
  <c r="B195" i="10"/>
  <c r="D195" i="10" l="1"/>
  <c r="C195" i="10"/>
  <c r="B196" i="10"/>
  <c r="D196" i="10" l="1"/>
  <c r="C196" i="10"/>
  <c r="B197" i="10"/>
  <c r="D197" i="10" l="1"/>
  <c r="C197" i="10"/>
  <c r="B198" i="10"/>
  <c r="D198" i="10" l="1"/>
  <c r="C198" i="10"/>
  <c r="B199" i="10"/>
  <c r="D199" i="10" l="1"/>
  <c r="C199" i="10"/>
  <c r="B200" i="10"/>
  <c r="D200" i="10" l="1"/>
  <c r="C200" i="10"/>
  <c r="B201" i="10"/>
  <c r="D201" i="10" l="1"/>
  <c r="C201" i="10"/>
  <c r="B202" i="10"/>
  <c r="D202" i="10" l="1"/>
  <c r="C202" i="10"/>
  <c r="B203" i="10"/>
  <c r="D203" i="10" l="1"/>
  <c r="C203" i="10"/>
  <c r="B204" i="10"/>
  <c r="D204" i="10" l="1"/>
  <c r="C204" i="10"/>
  <c r="B205" i="10"/>
  <c r="D205" i="10" l="1"/>
  <c r="C205" i="10"/>
  <c r="B206" i="10"/>
  <c r="D206" i="10" l="1"/>
  <c r="C206" i="10"/>
  <c r="B207" i="10"/>
  <c r="D207" i="10" l="1"/>
  <c r="C207" i="10"/>
  <c r="B208" i="10"/>
  <c r="D208" i="10" l="1"/>
  <c r="C208" i="10"/>
  <c r="B209" i="10"/>
  <c r="D209" i="10" l="1"/>
  <c r="C209" i="10"/>
  <c r="B210" i="10"/>
  <c r="D210" i="10" l="1"/>
  <c r="C210" i="10"/>
  <c r="B211" i="10"/>
  <c r="D211" i="10" l="1"/>
  <c r="C211" i="10"/>
  <c r="B212" i="10"/>
  <c r="D212" i="10" l="1"/>
  <c r="C212" i="10"/>
  <c r="B213" i="10"/>
  <c r="D213" i="10" l="1"/>
  <c r="C213" i="10"/>
  <c r="B214" i="10"/>
  <c r="D214" i="10" l="1"/>
  <c r="C214" i="10"/>
  <c r="B215" i="10"/>
  <c r="D215" i="10" l="1"/>
  <c r="C215" i="10"/>
  <c r="B216" i="10"/>
  <c r="D216" i="10" l="1"/>
  <c r="C216" i="10"/>
  <c r="B217" i="10"/>
  <c r="D217" i="10" l="1"/>
  <c r="C217" i="10"/>
  <c r="B218" i="10"/>
  <c r="D218" i="10" l="1"/>
  <c r="C218" i="10"/>
  <c r="B219" i="10"/>
  <c r="D219" i="10" l="1"/>
  <c r="C219" i="10"/>
  <c r="B220" i="10"/>
  <c r="D220" i="10" l="1"/>
  <c r="C220" i="10"/>
  <c r="B221" i="10"/>
  <c r="D221" i="10" l="1"/>
  <c r="C221" i="10"/>
  <c r="B222" i="10"/>
  <c r="D222" i="10" l="1"/>
  <c r="C222" i="10"/>
  <c r="B223" i="10"/>
  <c r="D223" i="10" l="1"/>
  <c r="C223" i="10"/>
  <c r="B224" i="10"/>
  <c r="D224" i="10" l="1"/>
  <c r="C224" i="10"/>
  <c r="B225" i="10"/>
  <c r="D225" i="10" l="1"/>
  <c r="C225" i="10"/>
  <c r="B226" i="10"/>
  <c r="D226" i="10" l="1"/>
  <c r="C226" i="10"/>
  <c r="B227" i="10"/>
  <c r="D227" i="10" l="1"/>
  <c r="C227" i="10"/>
  <c r="B228" i="10"/>
  <c r="D228" i="10" l="1"/>
  <c r="C228" i="10"/>
  <c r="B229" i="10"/>
  <c r="D229" i="10" l="1"/>
  <c r="C229" i="10"/>
  <c r="B230" i="10"/>
  <c r="D230" i="10" l="1"/>
  <c r="C230" i="10"/>
  <c r="B231" i="10"/>
  <c r="D231" i="10" l="1"/>
  <c r="C231" i="10"/>
  <c r="B232" i="10"/>
  <c r="D232" i="10" l="1"/>
  <c r="C232" i="10"/>
  <c r="B233" i="10"/>
  <c r="D233" i="10" l="1"/>
  <c r="C233" i="10"/>
  <c r="B234" i="10"/>
  <c r="D234" i="10" l="1"/>
  <c r="C234" i="10"/>
  <c r="B235" i="10"/>
  <c r="D235" i="10" l="1"/>
  <c r="C235" i="10"/>
  <c r="B236" i="10"/>
  <c r="D236" i="10" l="1"/>
  <c r="C236" i="10"/>
  <c r="B237" i="10"/>
  <c r="D237" i="10" l="1"/>
  <c r="C237" i="10"/>
  <c r="B238" i="10"/>
  <c r="D238" i="10" l="1"/>
  <c r="C238" i="10"/>
  <c r="B239" i="10"/>
  <c r="D239" i="10" l="1"/>
  <c r="C239" i="10"/>
  <c r="B240" i="10"/>
  <c r="D240" i="10" l="1"/>
  <c r="C240" i="10"/>
  <c r="B241" i="10"/>
  <c r="D241" i="10" l="1"/>
  <c r="C241" i="10"/>
  <c r="B242" i="10"/>
  <c r="D242" i="10" l="1"/>
  <c r="C242" i="10"/>
  <c r="B243" i="10"/>
  <c r="D243" i="10" l="1"/>
  <c r="C243" i="10"/>
  <c r="B244" i="10"/>
  <c r="D244" i="10" l="1"/>
  <c r="C244" i="10"/>
  <c r="B245" i="10"/>
  <c r="D245" i="10" l="1"/>
  <c r="C245" i="10"/>
  <c r="B246" i="10"/>
  <c r="D246" i="10" l="1"/>
  <c r="C246" i="10"/>
  <c r="B247" i="10"/>
  <c r="D247" i="10" l="1"/>
  <c r="C247" i="10"/>
  <c r="B248" i="10"/>
  <c r="D248" i="10" l="1"/>
  <c r="C248" i="10"/>
  <c r="B249" i="10"/>
  <c r="D249" i="10" l="1"/>
  <c r="C249" i="10"/>
  <c r="B250" i="10"/>
  <c r="D250" i="10" l="1"/>
  <c r="C250" i="10"/>
  <c r="B251" i="10"/>
  <c r="D251" i="10" l="1"/>
  <c r="C251" i="10"/>
  <c r="B252" i="10"/>
  <c r="D252" i="10" l="1"/>
  <c r="C252" i="10"/>
  <c r="B253" i="10"/>
  <c r="D253" i="10" l="1"/>
  <c r="C253" i="10"/>
  <c r="B254" i="10"/>
  <c r="D254" i="10" l="1"/>
  <c r="C254" i="10"/>
  <c r="B255" i="10"/>
  <c r="D255" i="10" l="1"/>
  <c r="C255" i="10"/>
  <c r="B256" i="10"/>
  <c r="D256" i="10" l="1"/>
  <c r="C256" i="10"/>
  <c r="B257" i="10"/>
  <c r="D257" i="10" l="1"/>
  <c r="C257" i="10"/>
  <c r="B258" i="10"/>
  <c r="D258" i="10" l="1"/>
  <c r="C258" i="10"/>
  <c r="B259" i="10"/>
  <c r="D259" i="10" l="1"/>
  <c r="C259" i="10"/>
  <c r="B260" i="10"/>
  <c r="D260" i="10" l="1"/>
  <c r="C260" i="10"/>
  <c r="B261" i="10"/>
  <c r="D261" i="10" l="1"/>
  <c r="C261" i="10"/>
  <c r="B262" i="10"/>
  <c r="D262" i="10" l="1"/>
  <c r="C262" i="10"/>
  <c r="B263" i="10"/>
  <c r="D263" i="10" l="1"/>
  <c r="C263" i="10"/>
  <c r="B264" i="10"/>
  <c r="D264" i="10" l="1"/>
  <c r="C264" i="10"/>
  <c r="B265" i="10"/>
  <c r="D265" i="10" l="1"/>
  <c r="C265" i="10"/>
  <c r="B266" i="10"/>
  <c r="D266" i="10" l="1"/>
  <c r="C266" i="10"/>
  <c r="B267" i="10"/>
  <c r="D267" i="10" l="1"/>
  <c r="C267" i="10"/>
  <c r="B268" i="10"/>
  <c r="D268" i="10" l="1"/>
  <c r="C268" i="10"/>
  <c r="B269" i="10"/>
  <c r="D269" i="10" l="1"/>
  <c r="C269" i="10"/>
  <c r="B270" i="10"/>
  <c r="D270" i="10" l="1"/>
  <c r="C270" i="10"/>
  <c r="B271" i="10"/>
  <c r="D271" i="10" l="1"/>
  <c r="C271" i="10"/>
  <c r="B272" i="10"/>
  <c r="D272" i="10" l="1"/>
  <c r="C272" i="10"/>
  <c r="B273" i="10"/>
  <c r="D273" i="10" l="1"/>
  <c r="C273" i="10"/>
  <c r="B274" i="10"/>
  <c r="D274" i="10" l="1"/>
  <c r="C274" i="10"/>
  <c r="B275" i="10"/>
  <c r="D275" i="10" l="1"/>
  <c r="C275" i="10"/>
  <c r="B276" i="10"/>
  <c r="D276" i="10" l="1"/>
  <c r="C276" i="10"/>
  <c r="B277" i="10"/>
  <c r="D277" i="10" l="1"/>
  <c r="C277" i="10"/>
  <c r="B278" i="10"/>
  <c r="D278" i="10" l="1"/>
  <c r="C278" i="10"/>
  <c r="B279" i="10"/>
  <c r="D279" i="10" l="1"/>
  <c r="C279" i="10"/>
  <c r="B280" i="10"/>
  <c r="D280" i="10" l="1"/>
  <c r="C280" i="10"/>
  <c r="B281" i="10"/>
  <c r="D281" i="10" l="1"/>
  <c r="C281" i="10"/>
  <c r="B282" i="10"/>
  <c r="D282" i="10" l="1"/>
  <c r="C282" i="10"/>
  <c r="B283" i="10"/>
  <c r="D283" i="10" l="1"/>
  <c r="C283" i="10"/>
  <c r="B284" i="10"/>
  <c r="D284" i="10" l="1"/>
  <c r="C284" i="10"/>
  <c r="B285" i="10"/>
  <c r="D285" i="10" l="1"/>
  <c r="C285" i="10"/>
  <c r="B286" i="10"/>
  <c r="D286" i="10" l="1"/>
  <c r="C286" i="10"/>
  <c r="B287" i="10"/>
  <c r="D287" i="10" l="1"/>
  <c r="C287" i="10"/>
  <c r="B288" i="10"/>
  <c r="D288" i="10" l="1"/>
  <c r="C288" i="10"/>
  <c r="B289" i="10"/>
  <c r="D289" i="10" l="1"/>
  <c r="C289" i="10"/>
  <c r="B290" i="10"/>
  <c r="D290" i="10" l="1"/>
  <c r="C290" i="10"/>
  <c r="B291" i="10"/>
  <c r="D291" i="10" l="1"/>
  <c r="C291" i="10"/>
  <c r="B292" i="10"/>
  <c r="D292" i="10" l="1"/>
  <c r="C292" i="10"/>
</calcChain>
</file>

<file path=xl/sharedStrings.xml><?xml version="1.0" encoding="utf-8"?>
<sst xmlns="http://schemas.openxmlformats.org/spreadsheetml/2006/main" count="156" uniqueCount="105">
  <si>
    <t>Краткое наименование ОО</t>
  </si>
  <si>
    <t>Код ОО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</si>
  <si>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</si>
  <si>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</si>
  <si>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</si>
  <si>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</si>
  <si>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</si>
  <si>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Красногвардейский</t>
  </si>
  <si>
    <t>Красносельский</t>
  </si>
  <si>
    <t>Колпинский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</si>
  <si>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</si>
  <si>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</si>
  <si>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</si>
  <si>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</si>
  <si>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</si>
  <si>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</si>
  <si>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</si>
  <si>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</si>
  <si>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</si>
  <si>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</si>
  <si>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ОО городского подчинения</t>
  </si>
  <si>
    <t>ОО федерального подчинения</t>
  </si>
  <si>
    <t>max 2</t>
  </si>
  <si>
    <t>Номер  учащегося</t>
  </si>
  <si>
    <t>Общие сведения</t>
  </si>
  <si>
    <t>Район</t>
  </si>
  <si>
    <t>Список ОО</t>
  </si>
  <si>
    <t>Код</t>
  </si>
  <si>
    <t>Вид ОО</t>
  </si>
  <si>
    <t>СОШ</t>
  </si>
  <si>
    <t>Количество часов</t>
  </si>
  <si>
    <t>ПАСКАЛЬ ЛИЦЕЙ</t>
  </si>
  <si>
    <t>АНО "СПбМШ"</t>
  </si>
  <si>
    <t>ГБОУ СПБ музыкальный лицей</t>
  </si>
  <si>
    <t>НО Н(Ч)ОУ МШГУ</t>
  </si>
  <si>
    <t>НОУ "Лицей "АРИСТОС"</t>
  </si>
  <si>
    <t>НОУ "Медицинская гимназия"</t>
  </si>
  <si>
    <t>ЧОУ "Академия"</t>
  </si>
  <si>
    <t>НОУ Гете-Шуле</t>
  </si>
  <si>
    <t>НОУ ДиПСО "Праздник+"</t>
  </si>
  <si>
    <t>НОУ Лидер</t>
  </si>
  <si>
    <t>НОУ П Гимназия АН</t>
  </si>
  <si>
    <t>НОУ УВК "Взмах"</t>
  </si>
  <si>
    <t>НОУ Школа "Доверие"</t>
  </si>
  <si>
    <t>НОУ ШНИ</t>
  </si>
  <si>
    <t>НЧОУ "Дельта"</t>
  </si>
  <si>
    <t>ЧОУ "гимназия "Петершуле"</t>
  </si>
  <si>
    <t>ЧОУ "гимназия имени А.Невского"</t>
  </si>
  <si>
    <t>ЧОУ "Менахем"</t>
  </si>
  <si>
    <t>ЧОУ "СОШ "Логос"</t>
  </si>
  <si>
    <t>ЧОУ "Центр Искусства Воспитания "Общеобразовательная Вальдорфская школа и детский сад"</t>
  </si>
  <si>
    <t>ЧОУ "Школа "Обучение в диалоге"</t>
  </si>
  <si>
    <t>ЧОУ "ШКОЛА "РИД"</t>
  </si>
  <si>
    <t>ЧОУ "Школа "Шамир"</t>
  </si>
  <si>
    <t>ЧОУ "ШКОЛА ГРАН"</t>
  </si>
  <si>
    <t>ЧОУ "Школа Экспресс" Санкт-Петербурга</t>
  </si>
  <si>
    <t>ЧОУ АЛЬМА-МАТЕР</t>
  </si>
  <si>
    <t>ЧОУ ДиПСО "Шанс"</t>
  </si>
  <si>
    <t>ЧОУ им Шацкого</t>
  </si>
  <si>
    <t>ЧОУ СОШ "Гимназия"Северная Венеция</t>
  </si>
  <si>
    <t>ЧОУ СПБГШ "РОСТ"</t>
  </si>
  <si>
    <t>ЧОУ ШЭиП</t>
  </si>
  <si>
    <t>ЧОУСОГХЦ"МИРТ"</t>
  </si>
  <si>
    <t>Школа «Студиум»</t>
  </si>
  <si>
    <t>Экономический лицей АНО ВО "МБИ"</t>
  </si>
  <si>
    <t>ЧОУ "Школа Шостаковичей"</t>
  </si>
  <si>
    <t>НЧОУ ЧАСТНАЯ ШКОЛА "ЮВЕНТА"</t>
  </si>
  <si>
    <t>ЧОУ "Школа разговорных языков"</t>
  </si>
  <si>
    <t>ЧОУ "Школа "Унисон"</t>
  </si>
  <si>
    <t>НОУ Школа "Деловая волна"</t>
  </si>
  <si>
    <t>НОУ ЧШ "Дипломат"</t>
  </si>
  <si>
    <t>ЧОУ "Тет-а-тет"</t>
  </si>
  <si>
    <t>Класс
(например:
7а или
7-1)</t>
  </si>
  <si>
    <t xml:space="preserve">Общее количество учащихся 
во всех 7-х классах по списку </t>
  </si>
  <si>
    <t>Общее количество учащихся, выполнявших работу во всех 7-х классах</t>
  </si>
  <si>
    <t>Задания 1 - 11</t>
  </si>
  <si>
    <t>% выполнения</t>
  </si>
  <si>
    <t>max 4</t>
  </si>
  <si>
    <t>max 5</t>
  </si>
  <si>
    <t>max 8</t>
  </si>
  <si>
    <t>Кодификатор</t>
  </si>
  <si>
    <t>Задания 7 класс</t>
  </si>
  <si>
    <t>Результаты по ОО</t>
  </si>
  <si>
    <t>метапредметных результатов освоения ООП основного общего образования</t>
  </si>
  <si>
    <t>№ задания</t>
  </si>
  <si>
    <t>Макс.балл</t>
  </si>
  <si>
    <t>Cредний балл 
по заданию 
/ группе УУД</t>
  </si>
  <si>
    <t>Уровень освоения УУД</t>
  </si>
  <si>
    <t>(Представлены 10 из 12-ти  метапредметных результатов)</t>
  </si>
  <si>
    <t>Регулятивные УУД</t>
  </si>
  <si>
    <t>1) Умение самостоятельно определять цели своего обучения, ставить и формулировать для себя новые задачи в учебе и познавательной деятельности, развивать мотивы и интересы своей познавательной деятельности.</t>
  </si>
  <si>
    <t>2) Умение самостоятельно планировать пути достижения целей, в том числе альтернативные, осознанно выбирать наиболее эффективные способы решения учебных и познавательных задач.</t>
  </si>
  <si>
    <t>3) Умение соотносить свои действия с планируемыми результатами, осуществлять контроль своей деятельности в процессе достижения результата, определять способы действий в рамках предложенных условий и требований, корректировать свои действия в соответствии с изменяющейся ситуацией.</t>
  </si>
  <si>
    <t>4) Умение оценивать правильность выполнения учебной задачи, собственные возможности ее решения.</t>
  </si>
  <si>
    <t>5) Владение основами самоконтроля, самооценки, принятия решений и осуществления осознанного выбора в учебной и познавательной деятельности.</t>
  </si>
  <si>
    <t>Познавательные УУД</t>
  </si>
  <si>
    <t>6) Умение определять понятия, создавать обобщения, устанавливать аналогии, классифицировать, самостоятельно выбирать основания и критерии для классификации, устанавливать причинно-следственные связи, строить логическое рассуждение, умозаключение (индуктивное, дедуктивное и по аналогии) и делать выводы.</t>
  </si>
  <si>
    <t>7) Умение создавать, применять и преобразовывать знаки и символы, модели и схемы для решения учебных и познавательных задач.</t>
  </si>
  <si>
    <r>
      <t>8)</t>
    </r>
    <r>
      <rPr>
        <b/>
        <sz val="12"/>
        <color rgb="FF000000"/>
        <rFont val="Calibri"/>
        <family val="2"/>
        <charset val="204"/>
      </rPr>
      <t xml:space="preserve"> Смысловое</t>
    </r>
    <r>
      <rPr>
        <sz val="12"/>
        <color rgb="FF000000"/>
        <rFont val="Calibri"/>
        <family val="2"/>
        <charset val="204"/>
      </rPr>
      <t xml:space="preserve"> чтение.</t>
    </r>
  </si>
  <si>
    <t>Коммуникативные УУД</t>
  </si>
  <si>
    <t>9) Умение организовывать учебное сотрудничество и совместную деятельность с учителем и сверстниками; работать индивидуально и в группе; находить общее решение и разрешать конфликты на основе согласования позиций и учета интересов; формулировать, аргументировать и отстаивать свое мнение.</t>
  </si>
  <si>
    <t>10) Умение осознанно использовать речевые средства в соответствии с задачей коммуникации для выражения своих чувств, мыслей и потребностей; планирования и регуляции своей деятельности; владение устной и письменной речью, монологической контекстной речью.</t>
  </si>
  <si>
    <t>Всего:</t>
  </si>
  <si>
    <t>Баллы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</si>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</sst>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ill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0" fillId="0" borderId="0" xfId="0" applyBorder="1"/>
    <xf numFmtId="0" fontId="2" fillId="0" borderId="0" xfId="1" applyBorder="1" applyAlignment="1">
      <alignment vertical="center" wrapText="1"/>
    </xf>
    <xf numFmtId="0" fontId="0" fillId="0" borderId="0" xfId="1" applyFont="1" applyBorder="1" applyAlignment="1">
      <alignment vertical="center" wrapText="1"/>
    </xf>
    <xf numFmtId="0" fontId="2" fillId="0" borderId="0" xfId="1" applyFill="1" applyBorder="1" applyAlignment="1">
      <alignment vertical="center" wrapText="1"/>
    </xf>
    <xf numFmtId="0" fontId="2" fillId="4" borderId="1" xfId="1" applyFill="1" applyBorder="1" applyAlignment="1">
      <alignment vertical="center" wrapText="1"/>
    </xf>
    <xf numFmtId="0" fontId="2" fillId="4" borderId="1" xfId="1" applyFill="1" applyBorder="1" applyAlignment="1" applyProtection="1">
      <alignment vertical="center" wrapText="1"/>
      <protection hidden="1"/>
    </xf>
    <xf numFmtId="0" fontId="0" fillId="4" borderId="1" xfId="1" applyFont="1" applyFill="1" applyBorder="1" applyAlignment="1" applyProtection="1">
      <alignment vertical="center" wrapText="1"/>
      <protection hidden="1"/>
    </xf>
    <xf numFmtId="0" fontId="2" fillId="5" borderId="1" xfId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5" borderId="1" xfId="1" applyNumberFormat="1" applyFont="1" applyFill="1" applyBorder="1" applyAlignment="1" applyProtection="1">
      <alignment vertical="center" wrapText="1"/>
      <protection locked="0"/>
    </xf>
    <xf numFmtId="49" fontId="2" fillId="5" borderId="1" xfId="1" applyNumberFormat="1" applyFill="1" applyBorder="1" applyAlignment="1" applyProtection="1">
      <alignment vertical="center" wrapText="1"/>
      <protection locked="0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4" fillId="7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/>
    <xf numFmtId="9" fontId="0" fillId="0" borderId="1" xfId="2" applyNumberFormat="1" applyFont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2" fontId="6" fillId="2" borderId="1" xfId="2" applyNumberFormat="1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justify" vertical="center" wrapText="1"/>
    </xf>
    <xf numFmtId="0" fontId="0" fillId="8" borderId="7" xfId="0" applyFill="1" applyBorder="1"/>
    <xf numFmtId="0" fontId="8" fillId="8" borderId="8" xfId="0" applyFont="1" applyFill="1" applyBorder="1" applyAlignment="1">
      <alignment vertical="top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2" fontId="0" fillId="0" borderId="12" xfId="2" applyNumberFormat="1" applyFont="1" applyBorder="1" applyAlignment="1">
      <alignment horizontal="center"/>
    </xf>
    <xf numFmtId="10" fontId="0" fillId="0" borderId="13" xfId="2" applyNumberFormat="1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wrapText="1"/>
    </xf>
    <xf numFmtId="2" fontId="0" fillId="0" borderId="1" xfId="2" applyNumberFormat="1" applyFont="1" applyBorder="1" applyAlignment="1">
      <alignment horizontal="center"/>
    </xf>
    <xf numFmtId="10" fontId="0" fillId="0" borderId="15" xfId="2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1" fontId="10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2" fontId="0" fillId="0" borderId="17" xfId="2" applyNumberFormat="1" applyFont="1" applyBorder="1" applyAlignment="1">
      <alignment horizontal="center"/>
    </xf>
    <xf numFmtId="10" fontId="0" fillId="0" borderId="18" xfId="2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2" fontId="1" fillId="0" borderId="19" xfId="2" applyNumberFormat="1" applyFont="1" applyBorder="1" applyAlignment="1">
      <alignment horizontal="center"/>
    </xf>
    <xf numFmtId="9" fontId="1" fillId="0" borderId="19" xfId="2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wrapText="1"/>
    </xf>
    <xf numFmtId="2" fontId="0" fillId="0" borderId="12" xfId="2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wrapText="1"/>
    </xf>
    <xf numFmtId="2" fontId="0" fillId="0" borderId="1" xfId="2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2" fontId="1" fillId="0" borderId="8" xfId="2" applyNumberFormat="1" applyFont="1" applyBorder="1" applyAlignment="1">
      <alignment horizontal="center"/>
    </xf>
    <xf numFmtId="9" fontId="1" fillId="0" borderId="8" xfId="2" applyFont="1" applyBorder="1" applyAlignment="1">
      <alignment horizontal="center" vertical="center"/>
    </xf>
    <xf numFmtId="0" fontId="10" fillId="0" borderId="8" xfId="0" applyFont="1" applyBorder="1" applyAlignment="1">
      <alignment horizontal="left" wrapText="1"/>
    </xf>
    <xf numFmtId="1" fontId="10" fillId="0" borderId="26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2" fontId="0" fillId="0" borderId="27" xfId="2" applyNumberFormat="1" applyFont="1" applyBorder="1" applyAlignment="1">
      <alignment horizontal="center"/>
    </xf>
    <xf numFmtId="10" fontId="0" fillId="0" borderId="27" xfId="2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2" fontId="0" fillId="0" borderId="19" xfId="2" applyNumberFormat="1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2" fontId="1" fillId="0" borderId="27" xfId="2" applyNumberFormat="1" applyFont="1" applyBorder="1" applyAlignment="1">
      <alignment horizontal="center"/>
    </xf>
    <xf numFmtId="9" fontId="1" fillId="0" borderId="27" xfId="2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2" fontId="12" fillId="0" borderId="8" xfId="2" applyNumberFormat="1" applyFont="1" applyBorder="1" applyAlignment="1">
      <alignment horizontal="center"/>
    </xf>
    <xf numFmtId="9" fontId="12" fillId="0" borderId="8" xfId="2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4" fillId="6" borderId="2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3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2" fontId="7" fillId="0" borderId="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10" xfId="0" applyNumberFormat="1" applyFont="1" applyBorder="1" applyAlignment="1">
      <alignment horizontal="left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2" fontId="10" fillId="0" borderId="14" xfId="0" applyNumberFormat="1" applyFont="1" applyBorder="1" applyAlignment="1">
      <alignment horizontal="left" wrapText="1"/>
    </xf>
    <xf numFmtId="10" fontId="0" fillId="0" borderId="15" xfId="2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left" wrapText="1"/>
    </xf>
    <xf numFmtId="10" fontId="0" fillId="0" borderId="21" xfId="2" applyNumberFormat="1" applyFont="1" applyBorder="1" applyAlignment="1">
      <alignment horizontal="center" vertical="center"/>
    </xf>
    <xf numFmtId="10" fontId="0" fillId="0" borderId="22" xfId="2" applyNumberFormat="1" applyFont="1" applyBorder="1" applyAlignment="1">
      <alignment horizontal="center" vertical="center"/>
    </xf>
    <xf numFmtId="10" fontId="0" fillId="0" borderId="23" xfId="2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3366FF"/>
      <color rgb="FF3399FF"/>
      <color rgb="FFCCFF99"/>
      <color rgb="FFF2F8EE"/>
      <color rgb="FFFF5050"/>
      <color rgb="FFFF7C80"/>
      <color rgb="FFFE5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699"/>
  <sheetViews>
    <sheetView showGridLines="0" tabSelected="1" zoomScaleNormal="100" workbookViewId="0">
      <selection activeCell="B4" sqref="B4"/>
    </sheetView>
  </sheetViews>
  <sheetFormatPr defaultColWidth="21.28515625" defaultRowHeight="26.25" customHeight="1" x14ac:dyDescent="0.25"/>
  <cols>
    <col min="1" max="1" width="21.28515625" style="4"/>
    <col min="2" max="2" width="20.85546875" style="4" customWidth="1"/>
    <col min="3" max="4" width="13.28515625" style="4" customWidth="1"/>
    <col min="5" max="5" width="17.42578125" style="4" customWidth="1"/>
    <col min="6" max="6" width="12.42578125" style="4" customWidth="1"/>
    <col min="7" max="7" width="15" style="4" customWidth="1"/>
    <col min="8" max="8" width="12.42578125" style="4" customWidth="1"/>
    <col min="9" max="19" width="6.85546875" style="30" customWidth="1"/>
    <col min="20" max="20" width="13.7109375" style="30" customWidth="1"/>
    <col min="21" max="27" width="5" style="4" customWidth="1"/>
    <col min="28" max="29" width="4" style="4" customWidth="1"/>
    <col min="30" max="30" width="3" style="4" customWidth="1"/>
    <col min="31" max="31" width="2" style="4" customWidth="1"/>
    <col min="32" max="32" width="7.42578125" style="4" customWidth="1"/>
    <col min="33" max="33" width="11.85546875" style="4" customWidth="1"/>
    <col min="34" max="16384" width="21.28515625" style="4"/>
  </cols>
  <sheetData>
    <row r="1" spans="1:33" ht="26.25" customHeight="1" x14ac:dyDescent="0.25">
      <c r="A1" s="92" t="s">
        <v>24</v>
      </c>
      <c r="B1" s="92"/>
      <c r="C1" s="92"/>
      <c r="D1" s="92"/>
      <c r="E1" s="92"/>
      <c r="F1" s="92"/>
      <c r="G1" s="92"/>
      <c r="H1" s="92"/>
      <c r="I1" s="89" t="s">
        <v>75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33" s="2" customFormat="1" ht="59.25" customHeight="1" x14ac:dyDescent="0.25">
      <c r="A2" s="87" t="s">
        <v>25</v>
      </c>
      <c r="B2" s="87" t="s">
        <v>0</v>
      </c>
      <c r="C2" s="87" t="s">
        <v>1</v>
      </c>
      <c r="D2" s="87" t="s">
        <v>28</v>
      </c>
      <c r="E2" s="87" t="s">
        <v>72</v>
      </c>
      <c r="F2" s="87" t="s">
        <v>73</v>
      </c>
      <c r="G2" s="87" t="s">
        <v>74</v>
      </c>
      <c r="H2" s="87" t="s">
        <v>23</v>
      </c>
      <c r="I2" s="27">
        <v>1</v>
      </c>
      <c r="J2" s="27">
        <v>2</v>
      </c>
      <c r="K2" s="27">
        <v>3</v>
      </c>
      <c r="L2" s="27">
        <v>4</v>
      </c>
      <c r="M2" s="27">
        <v>5</v>
      </c>
      <c r="N2" s="27">
        <v>6</v>
      </c>
      <c r="O2" s="27">
        <v>7</v>
      </c>
      <c r="P2" s="27">
        <v>8</v>
      </c>
      <c r="Q2" s="27">
        <v>9</v>
      </c>
      <c r="R2" s="27">
        <v>10</v>
      </c>
      <c r="S2" s="27">
        <v>11</v>
      </c>
      <c r="T2" s="12" t="s">
        <v>76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42.75" customHeight="1" x14ac:dyDescent="0.25">
      <c r="A3" s="88"/>
      <c r="B3" s="88"/>
      <c r="C3" s="88"/>
      <c r="D3" s="88"/>
      <c r="E3" s="88"/>
      <c r="F3" s="91"/>
      <c r="G3" s="88"/>
      <c r="H3" s="93"/>
      <c r="I3" s="28" t="s">
        <v>22</v>
      </c>
      <c r="J3" s="28" t="s">
        <v>77</v>
      </c>
      <c r="K3" s="28" t="s">
        <v>22</v>
      </c>
      <c r="L3" s="28" t="s">
        <v>78</v>
      </c>
      <c r="M3" s="28" t="s">
        <v>22</v>
      </c>
      <c r="N3" s="28" t="s">
        <v>79</v>
      </c>
      <c r="O3" s="28" t="s">
        <v>22</v>
      </c>
      <c r="P3" s="28" t="s">
        <v>22</v>
      </c>
      <c r="Q3" s="28" t="s">
        <v>79</v>
      </c>
      <c r="R3" s="28" t="s">
        <v>22</v>
      </c>
      <c r="S3" s="28" t="s">
        <v>22</v>
      </c>
      <c r="T3" s="28">
        <v>39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26.25" customHeight="1" x14ac:dyDescent="0.25">
      <c r="A4" s="9" t="s">
        <v>12</v>
      </c>
      <c r="B4" s="19" t="s">
        <v>69</v>
      </c>
      <c r="C4" s="20">
        <f>VLOOKUP(B4,Списки!$C$1:$E$42,2,FALSE)</f>
        <v>15907</v>
      </c>
      <c r="D4" s="20" t="str">
        <f>VLOOKUP(B4,Списки!$C$1:$E$42,3,FALSE)</f>
        <v>СОШ</v>
      </c>
      <c r="E4" s="14"/>
      <c r="F4" s="10"/>
      <c r="G4" s="10"/>
      <c r="H4" s="7">
        <f>C4*1000+1</f>
        <v>15907001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5">
        <f>SUM(I4:S4)/$T$3</f>
        <v>0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33" ht="26.25" customHeight="1" x14ac:dyDescent="0.25">
      <c r="A5" s="9" t="str">
        <f t="shared" ref="A5:A68" si="0">A4</f>
        <v>Московский</v>
      </c>
      <c r="B5" s="8" t="str">
        <f>B4</f>
        <v>НОУ Школа "Деловая волна"</v>
      </c>
      <c r="C5" s="20">
        <f>VLOOKUP(B5,Списки!$C$1:$E$42,2,FALSE)</f>
        <v>15907</v>
      </c>
      <c r="D5" s="20" t="str">
        <f>VLOOKUP(B5,Списки!$C$1:$E$42,3,FALSE)</f>
        <v>СОШ</v>
      </c>
      <c r="E5" s="14"/>
      <c r="F5" s="8">
        <f>F4</f>
        <v>0</v>
      </c>
      <c r="G5" s="8">
        <f>G4</f>
        <v>0</v>
      </c>
      <c r="H5" s="8">
        <f>H4+1</f>
        <v>15907002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5">
        <f t="shared" ref="T5:T68" si="1">SUM(I5:S5)/$T$3</f>
        <v>0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26.25" customHeight="1" x14ac:dyDescent="0.25">
      <c r="A6" s="9" t="str">
        <f t="shared" si="0"/>
        <v>Московский</v>
      </c>
      <c r="B6" s="8" t="str">
        <f t="shared" ref="B6:B69" si="2">B5</f>
        <v>НОУ Школа "Деловая волна"</v>
      </c>
      <c r="C6" s="20">
        <f>VLOOKUP(B6,Списки!$C$1:$E$42,2,FALSE)</f>
        <v>15907</v>
      </c>
      <c r="D6" s="20" t="str">
        <f>VLOOKUP(B6,Списки!$C$1:$E$42,3,FALSE)</f>
        <v>СОШ</v>
      </c>
      <c r="E6" s="15"/>
      <c r="F6" s="8">
        <f t="shared" ref="F6:F69" si="3">F5</f>
        <v>0</v>
      </c>
      <c r="G6" s="8">
        <f t="shared" ref="G6:G69" si="4">G5</f>
        <v>0</v>
      </c>
      <c r="H6" s="8">
        <f>H5+1</f>
        <v>15907003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5">
        <f t="shared" si="1"/>
        <v>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26.25" customHeight="1" x14ac:dyDescent="0.25">
      <c r="A7" s="9" t="str">
        <f t="shared" si="0"/>
        <v>Московский</v>
      </c>
      <c r="B7" s="8" t="str">
        <f t="shared" si="2"/>
        <v>НОУ Школа "Деловая волна"</v>
      </c>
      <c r="C7" s="20">
        <f>VLOOKUP(B7,Списки!$C$1:$E$42,2,FALSE)</f>
        <v>15907</v>
      </c>
      <c r="D7" s="20" t="str">
        <f>VLOOKUP(B7,Списки!$C$1:$E$42,3,FALSE)</f>
        <v>СОШ</v>
      </c>
      <c r="E7" s="15"/>
      <c r="F7" s="8">
        <f t="shared" si="3"/>
        <v>0</v>
      </c>
      <c r="G7" s="8">
        <f t="shared" si="4"/>
        <v>0</v>
      </c>
      <c r="H7" s="8">
        <f>H6+1</f>
        <v>15907004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5">
        <f t="shared" si="1"/>
        <v>0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26.25" customHeight="1" x14ac:dyDescent="0.25">
      <c r="A8" s="9" t="str">
        <f t="shared" si="0"/>
        <v>Московский</v>
      </c>
      <c r="B8" s="8" t="str">
        <f t="shared" si="2"/>
        <v>НОУ Школа "Деловая волна"</v>
      </c>
      <c r="C8" s="20">
        <f>VLOOKUP(B8,Списки!$C$1:$E$42,2,FALSE)</f>
        <v>15907</v>
      </c>
      <c r="D8" s="20" t="str">
        <f>VLOOKUP(B8,Списки!$C$1:$E$42,3,FALSE)</f>
        <v>СОШ</v>
      </c>
      <c r="E8" s="15"/>
      <c r="F8" s="8">
        <f t="shared" si="3"/>
        <v>0</v>
      </c>
      <c r="G8" s="8">
        <f t="shared" si="4"/>
        <v>0</v>
      </c>
      <c r="H8" s="8">
        <f>H7+1</f>
        <v>15907005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5">
        <f t="shared" si="1"/>
        <v>0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26.25" customHeight="1" x14ac:dyDescent="0.25">
      <c r="A9" s="9" t="str">
        <f t="shared" si="0"/>
        <v>Московский</v>
      </c>
      <c r="B9" s="8" t="str">
        <f t="shared" si="2"/>
        <v>НОУ Школа "Деловая волна"</v>
      </c>
      <c r="C9" s="20">
        <f>VLOOKUP(B9,Списки!$C$1:$E$42,2,FALSE)</f>
        <v>15907</v>
      </c>
      <c r="D9" s="20" t="str">
        <f>VLOOKUP(B9,Списки!$C$1:$E$42,3,FALSE)</f>
        <v>СОШ</v>
      </c>
      <c r="E9" s="15"/>
      <c r="F9" s="8">
        <f t="shared" si="3"/>
        <v>0</v>
      </c>
      <c r="G9" s="8">
        <f t="shared" si="4"/>
        <v>0</v>
      </c>
      <c r="H9" s="8">
        <f t="shared" ref="H9:H72" si="5">H8+1</f>
        <v>15907006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5">
        <f t="shared" si="1"/>
        <v>0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6.25" customHeight="1" x14ac:dyDescent="0.25">
      <c r="A10" s="9" t="str">
        <f t="shared" si="0"/>
        <v>Московский</v>
      </c>
      <c r="B10" s="8" t="str">
        <f t="shared" si="2"/>
        <v>НОУ Школа "Деловая волна"</v>
      </c>
      <c r="C10" s="20">
        <f>VLOOKUP(B10,Списки!$C$1:$E$42,2,FALSE)</f>
        <v>15907</v>
      </c>
      <c r="D10" s="20" t="str">
        <f>VLOOKUP(B10,Списки!$C$1:$E$42,3,FALSE)</f>
        <v>СОШ</v>
      </c>
      <c r="E10" s="15"/>
      <c r="F10" s="8">
        <f t="shared" si="3"/>
        <v>0</v>
      </c>
      <c r="G10" s="8">
        <f t="shared" si="4"/>
        <v>0</v>
      </c>
      <c r="H10" s="8">
        <f t="shared" si="5"/>
        <v>15907007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5">
        <f t="shared" si="1"/>
        <v>0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26.25" customHeight="1" x14ac:dyDescent="0.25">
      <c r="A11" s="9" t="str">
        <f t="shared" si="0"/>
        <v>Московский</v>
      </c>
      <c r="B11" s="8" t="str">
        <f t="shared" si="2"/>
        <v>НОУ Школа "Деловая волна"</v>
      </c>
      <c r="C11" s="20">
        <f>VLOOKUP(B11,Списки!$C$1:$E$42,2,FALSE)</f>
        <v>15907</v>
      </c>
      <c r="D11" s="20" t="str">
        <f>VLOOKUP(B11,Списки!$C$1:$E$42,3,FALSE)</f>
        <v>СОШ</v>
      </c>
      <c r="E11" s="15"/>
      <c r="F11" s="8">
        <f t="shared" si="3"/>
        <v>0</v>
      </c>
      <c r="G11" s="8">
        <f t="shared" si="4"/>
        <v>0</v>
      </c>
      <c r="H11" s="8">
        <f t="shared" si="5"/>
        <v>15907008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5">
        <f t="shared" si="1"/>
        <v>0</v>
      </c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6.25" customHeight="1" x14ac:dyDescent="0.25">
      <c r="A12" s="9" t="str">
        <f t="shared" si="0"/>
        <v>Московский</v>
      </c>
      <c r="B12" s="8" t="str">
        <f t="shared" si="2"/>
        <v>НОУ Школа "Деловая волна"</v>
      </c>
      <c r="C12" s="20">
        <f>VLOOKUP(B12,Списки!$C$1:$E$42,2,FALSE)</f>
        <v>15907</v>
      </c>
      <c r="D12" s="20" t="str">
        <f>VLOOKUP(B12,Списки!$C$1:$E$42,3,FALSE)</f>
        <v>СОШ</v>
      </c>
      <c r="E12" s="15"/>
      <c r="F12" s="8">
        <f t="shared" si="3"/>
        <v>0</v>
      </c>
      <c r="G12" s="8">
        <f t="shared" si="4"/>
        <v>0</v>
      </c>
      <c r="H12" s="8">
        <f t="shared" si="5"/>
        <v>15907009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5">
        <f t="shared" si="1"/>
        <v>0</v>
      </c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26.25" customHeight="1" x14ac:dyDescent="0.25">
      <c r="A13" s="9" t="str">
        <f t="shared" si="0"/>
        <v>Московский</v>
      </c>
      <c r="B13" s="8" t="str">
        <f t="shared" si="2"/>
        <v>НОУ Школа "Деловая волна"</v>
      </c>
      <c r="C13" s="20">
        <f>VLOOKUP(B13,Списки!$C$1:$E$42,2,FALSE)</f>
        <v>15907</v>
      </c>
      <c r="D13" s="20" t="str">
        <f>VLOOKUP(B13,Списки!$C$1:$E$42,3,FALSE)</f>
        <v>СОШ</v>
      </c>
      <c r="E13" s="15"/>
      <c r="F13" s="8">
        <f t="shared" si="3"/>
        <v>0</v>
      </c>
      <c r="G13" s="8">
        <f t="shared" si="4"/>
        <v>0</v>
      </c>
      <c r="H13" s="8">
        <f t="shared" si="5"/>
        <v>15907010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35">
        <f t="shared" si="1"/>
        <v>0</v>
      </c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26.25" customHeight="1" x14ac:dyDescent="0.25">
      <c r="A14" s="9" t="str">
        <f t="shared" si="0"/>
        <v>Московский</v>
      </c>
      <c r="B14" s="8" t="str">
        <f t="shared" si="2"/>
        <v>НОУ Школа "Деловая волна"</v>
      </c>
      <c r="C14" s="20">
        <f>VLOOKUP(B14,Списки!$C$1:$E$42,2,FALSE)</f>
        <v>15907</v>
      </c>
      <c r="D14" s="20" t="str">
        <f>VLOOKUP(B14,Списки!$C$1:$E$42,3,FALSE)</f>
        <v>СОШ</v>
      </c>
      <c r="E14" s="15"/>
      <c r="F14" s="8">
        <f t="shared" si="3"/>
        <v>0</v>
      </c>
      <c r="G14" s="8">
        <f t="shared" si="4"/>
        <v>0</v>
      </c>
      <c r="H14" s="8">
        <f t="shared" si="5"/>
        <v>15907011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5">
        <f t="shared" si="1"/>
        <v>0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26.25" customHeight="1" x14ac:dyDescent="0.25">
      <c r="A15" s="9" t="str">
        <f t="shared" si="0"/>
        <v>Московский</v>
      </c>
      <c r="B15" s="8" t="str">
        <f t="shared" si="2"/>
        <v>НОУ Школа "Деловая волна"</v>
      </c>
      <c r="C15" s="20">
        <f>VLOOKUP(B15,Списки!$C$1:$E$42,2,FALSE)</f>
        <v>15907</v>
      </c>
      <c r="D15" s="20" t="str">
        <f>VLOOKUP(B15,Списки!$C$1:$E$42,3,FALSE)</f>
        <v>СОШ</v>
      </c>
      <c r="E15" s="15"/>
      <c r="F15" s="8">
        <f t="shared" si="3"/>
        <v>0</v>
      </c>
      <c r="G15" s="8">
        <f t="shared" si="4"/>
        <v>0</v>
      </c>
      <c r="H15" s="8">
        <f t="shared" si="5"/>
        <v>15907012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5">
        <f t="shared" si="1"/>
        <v>0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26.25" customHeight="1" x14ac:dyDescent="0.25">
      <c r="A16" s="9" t="str">
        <f t="shared" si="0"/>
        <v>Московский</v>
      </c>
      <c r="B16" s="8" t="str">
        <f t="shared" si="2"/>
        <v>НОУ Школа "Деловая волна"</v>
      </c>
      <c r="C16" s="20">
        <f>VLOOKUP(B16,Списки!$C$1:$E$42,2,FALSE)</f>
        <v>15907</v>
      </c>
      <c r="D16" s="20" t="str">
        <f>VLOOKUP(B16,Списки!$C$1:$E$42,3,FALSE)</f>
        <v>СОШ</v>
      </c>
      <c r="E16" s="15"/>
      <c r="F16" s="8">
        <f t="shared" si="3"/>
        <v>0</v>
      </c>
      <c r="G16" s="8">
        <f t="shared" si="4"/>
        <v>0</v>
      </c>
      <c r="H16" s="8">
        <f t="shared" si="5"/>
        <v>15907013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5">
        <f t="shared" si="1"/>
        <v>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26.25" customHeight="1" x14ac:dyDescent="0.25">
      <c r="A17" s="9" t="str">
        <f t="shared" si="0"/>
        <v>Московский</v>
      </c>
      <c r="B17" s="8" t="str">
        <f t="shared" si="2"/>
        <v>НОУ Школа "Деловая волна"</v>
      </c>
      <c r="C17" s="20">
        <f>VLOOKUP(B17,Списки!$C$1:$E$42,2,FALSE)</f>
        <v>15907</v>
      </c>
      <c r="D17" s="20" t="str">
        <f>VLOOKUP(B17,Списки!$C$1:$E$42,3,FALSE)</f>
        <v>СОШ</v>
      </c>
      <c r="E17" s="15"/>
      <c r="F17" s="8">
        <f t="shared" si="3"/>
        <v>0</v>
      </c>
      <c r="G17" s="8">
        <f t="shared" si="4"/>
        <v>0</v>
      </c>
      <c r="H17" s="8">
        <f t="shared" si="5"/>
        <v>15907014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5">
        <f t="shared" si="1"/>
        <v>0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26.25" customHeight="1" x14ac:dyDescent="0.25">
      <c r="A18" s="9" t="str">
        <f t="shared" si="0"/>
        <v>Московский</v>
      </c>
      <c r="B18" s="8" t="str">
        <f t="shared" si="2"/>
        <v>НОУ Школа "Деловая волна"</v>
      </c>
      <c r="C18" s="20">
        <f>VLOOKUP(B18,Списки!$C$1:$E$42,2,FALSE)</f>
        <v>15907</v>
      </c>
      <c r="D18" s="20" t="str">
        <f>VLOOKUP(B18,Списки!$C$1:$E$42,3,FALSE)</f>
        <v>СОШ</v>
      </c>
      <c r="E18" s="15"/>
      <c r="F18" s="8">
        <f t="shared" si="3"/>
        <v>0</v>
      </c>
      <c r="G18" s="8">
        <f t="shared" si="4"/>
        <v>0</v>
      </c>
      <c r="H18" s="8">
        <f t="shared" si="5"/>
        <v>15907015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5">
        <f t="shared" si="1"/>
        <v>0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26.25" customHeight="1" x14ac:dyDescent="0.25">
      <c r="A19" s="9" t="str">
        <f t="shared" si="0"/>
        <v>Московский</v>
      </c>
      <c r="B19" s="8" t="str">
        <f t="shared" si="2"/>
        <v>НОУ Школа "Деловая волна"</v>
      </c>
      <c r="C19" s="20">
        <f>VLOOKUP(B19,Списки!$C$1:$E$42,2,FALSE)</f>
        <v>15907</v>
      </c>
      <c r="D19" s="20" t="str">
        <f>VLOOKUP(B19,Списки!$C$1:$E$42,3,FALSE)</f>
        <v>СОШ</v>
      </c>
      <c r="E19" s="15"/>
      <c r="F19" s="8">
        <f t="shared" si="3"/>
        <v>0</v>
      </c>
      <c r="G19" s="8">
        <f t="shared" si="4"/>
        <v>0</v>
      </c>
      <c r="H19" s="8">
        <f t="shared" si="5"/>
        <v>15907016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5">
        <f t="shared" si="1"/>
        <v>0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26.25" customHeight="1" x14ac:dyDescent="0.25">
      <c r="A20" s="9" t="str">
        <f t="shared" si="0"/>
        <v>Московский</v>
      </c>
      <c r="B20" s="8" t="str">
        <f t="shared" si="2"/>
        <v>НОУ Школа "Деловая волна"</v>
      </c>
      <c r="C20" s="20">
        <f>VLOOKUP(B20,Списки!$C$1:$E$42,2,FALSE)</f>
        <v>15907</v>
      </c>
      <c r="D20" s="20" t="str">
        <f>VLOOKUP(B20,Списки!$C$1:$E$42,3,FALSE)</f>
        <v>СОШ</v>
      </c>
      <c r="E20" s="15"/>
      <c r="F20" s="8">
        <f t="shared" si="3"/>
        <v>0</v>
      </c>
      <c r="G20" s="8">
        <f t="shared" si="4"/>
        <v>0</v>
      </c>
      <c r="H20" s="8">
        <f t="shared" si="5"/>
        <v>15907017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5">
        <f t="shared" si="1"/>
        <v>0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26.25" customHeight="1" x14ac:dyDescent="0.25">
      <c r="A21" s="9" t="str">
        <f t="shared" si="0"/>
        <v>Московский</v>
      </c>
      <c r="B21" s="8" t="str">
        <f t="shared" si="2"/>
        <v>НОУ Школа "Деловая волна"</v>
      </c>
      <c r="C21" s="20">
        <f>VLOOKUP(B21,Списки!$C$1:$E$42,2,FALSE)</f>
        <v>15907</v>
      </c>
      <c r="D21" s="20" t="str">
        <f>VLOOKUP(B21,Списки!$C$1:$E$42,3,FALSE)</f>
        <v>СОШ</v>
      </c>
      <c r="E21" s="15"/>
      <c r="F21" s="8">
        <f t="shared" si="3"/>
        <v>0</v>
      </c>
      <c r="G21" s="8">
        <f t="shared" si="4"/>
        <v>0</v>
      </c>
      <c r="H21" s="8">
        <f t="shared" si="5"/>
        <v>15907018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5">
        <f t="shared" si="1"/>
        <v>0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26.25" customHeight="1" x14ac:dyDescent="0.25">
      <c r="A22" s="9" t="str">
        <f t="shared" si="0"/>
        <v>Московский</v>
      </c>
      <c r="B22" s="8" t="str">
        <f t="shared" si="2"/>
        <v>НОУ Школа "Деловая волна"</v>
      </c>
      <c r="C22" s="20">
        <f>VLOOKUP(B22,Списки!$C$1:$E$42,2,FALSE)</f>
        <v>15907</v>
      </c>
      <c r="D22" s="20" t="str">
        <f>VLOOKUP(B22,Списки!$C$1:$E$42,3,FALSE)</f>
        <v>СОШ</v>
      </c>
      <c r="E22" s="15"/>
      <c r="F22" s="8">
        <f t="shared" si="3"/>
        <v>0</v>
      </c>
      <c r="G22" s="8">
        <f t="shared" si="4"/>
        <v>0</v>
      </c>
      <c r="H22" s="8">
        <f t="shared" si="5"/>
        <v>15907019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5">
        <f t="shared" si="1"/>
        <v>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26.25" customHeight="1" x14ac:dyDescent="0.25">
      <c r="A23" s="9" t="str">
        <f t="shared" si="0"/>
        <v>Московский</v>
      </c>
      <c r="B23" s="8" t="str">
        <f t="shared" si="2"/>
        <v>НОУ Школа "Деловая волна"</v>
      </c>
      <c r="C23" s="20">
        <f>VLOOKUP(B23,Списки!$C$1:$E$42,2,FALSE)</f>
        <v>15907</v>
      </c>
      <c r="D23" s="20" t="str">
        <f>VLOOKUP(B23,Списки!$C$1:$E$42,3,FALSE)</f>
        <v>СОШ</v>
      </c>
      <c r="E23" s="15"/>
      <c r="F23" s="8">
        <f t="shared" si="3"/>
        <v>0</v>
      </c>
      <c r="G23" s="8">
        <f t="shared" si="4"/>
        <v>0</v>
      </c>
      <c r="H23" s="8">
        <f t="shared" si="5"/>
        <v>15907020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5">
        <f t="shared" si="1"/>
        <v>0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26.25" customHeight="1" x14ac:dyDescent="0.25">
      <c r="A24" s="9" t="str">
        <f t="shared" si="0"/>
        <v>Московский</v>
      </c>
      <c r="B24" s="8" t="str">
        <f t="shared" si="2"/>
        <v>НОУ Школа "Деловая волна"</v>
      </c>
      <c r="C24" s="20">
        <f>VLOOKUP(B24,Списки!$C$1:$E$42,2,FALSE)</f>
        <v>15907</v>
      </c>
      <c r="D24" s="20" t="str">
        <f>VLOOKUP(B24,Списки!$C$1:$E$42,3,FALSE)</f>
        <v>СОШ</v>
      </c>
      <c r="E24" s="15"/>
      <c r="F24" s="8">
        <f t="shared" si="3"/>
        <v>0</v>
      </c>
      <c r="G24" s="8">
        <f t="shared" si="4"/>
        <v>0</v>
      </c>
      <c r="H24" s="8">
        <f t="shared" si="5"/>
        <v>15907021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5">
        <f t="shared" si="1"/>
        <v>0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26.25" customHeight="1" x14ac:dyDescent="0.25">
      <c r="A25" s="9" t="str">
        <f t="shared" si="0"/>
        <v>Московский</v>
      </c>
      <c r="B25" s="8" t="str">
        <f t="shared" si="2"/>
        <v>НОУ Школа "Деловая волна"</v>
      </c>
      <c r="C25" s="20">
        <f>VLOOKUP(B25,Списки!$C$1:$E$42,2,FALSE)</f>
        <v>15907</v>
      </c>
      <c r="D25" s="20" t="str">
        <f>VLOOKUP(B25,Списки!$C$1:$E$42,3,FALSE)</f>
        <v>СОШ</v>
      </c>
      <c r="E25" s="15"/>
      <c r="F25" s="8">
        <f t="shared" si="3"/>
        <v>0</v>
      </c>
      <c r="G25" s="8">
        <f t="shared" si="4"/>
        <v>0</v>
      </c>
      <c r="H25" s="8">
        <f t="shared" si="5"/>
        <v>15907022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5">
        <f t="shared" si="1"/>
        <v>0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26.25" customHeight="1" x14ac:dyDescent="0.25">
      <c r="A26" s="9" t="str">
        <f t="shared" si="0"/>
        <v>Московский</v>
      </c>
      <c r="B26" s="8" t="str">
        <f t="shared" si="2"/>
        <v>НОУ Школа "Деловая волна"</v>
      </c>
      <c r="C26" s="20">
        <f>VLOOKUP(B26,Списки!$C$1:$E$42,2,FALSE)</f>
        <v>15907</v>
      </c>
      <c r="D26" s="20" t="str">
        <f>VLOOKUP(B26,Списки!$C$1:$E$42,3,FALSE)</f>
        <v>СОШ</v>
      </c>
      <c r="E26" s="15"/>
      <c r="F26" s="8">
        <f t="shared" si="3"/>
        <v>0</v>
      </c>
      <c r="G26" s="8">
        <f t="shared" si="4"/>
        <v>0</v>
      </c>
      <c r="H26" s="8">
        <f t="shared" si="5"/>
        <v>15907023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5">
        <f t="shared" si="1"/>
        <v>0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26.25" customHeight="1" x14ac:dyDescent="0.25">
      <c r="A27" s="9" t="str">
        <f t="shared" si="0"/>
        <v>Московский</v>
      </c>
      <c r="B27" s="8" t="str">
        <f t="shared" si="2"/>
        <v>НОУ Школа "Деловая волна"</v>
      </c>
      <c r="C27" s="20">
        <f>VLOOKUP(B27,Списки!$C$1:$E$42,2,FALSE)</f>
        <v>15907</v>
      </c>
      <c r="D27" s="20" t="str">
        <f>VLOOKUP(B27,Списки!$C$1:$E$42,3,FALSE)</f>
        <v>СОШ</v>
      </c>
      <c r="E27" s="15"/>
      <c r="F27" s="8">
        <f t="shared" si="3"/>
        <v>0</v>
      </c>
      <c r="G27" s="8">
        <f t="shared" si="4"/>
        <v>0</v>
      </c>
      <c r="H27" s="8">
        <f t="shared" si="5"/>
        <v>15907024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5">
        <f t="shared" si="1"/>
        <v>0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26.25" customHeight="1" x14ac:dyDescent="0.25">
      <c r="A28" s="9" t="str">
        <f t="shared" si="0"/>
        <v>Московский</v>
      </c>
      <c r="B28" s="8" t="str">
        <f t="shared" si="2"/>
        <v>НОУ Школа "Деловая волна"</v>
      </c>
      <c r="C28" s="20">
        <f>VLOOKUP(B28,Списки!$C$1:$E$42,2,FALSE)</f>
        <v>15907</v>
      </c>
      <c r="D28" s="20" t="str">
        <f>VLOOKUP(B28,Списки!$C$1:$E$42,3,FALSE)</f>
        <v>СОШ</v>
      </c>
      <c r="E28" s="15"/>
      <c r="F28" s="8">
        <f t="shared" si="3"/>
        <v>0</v>
      </c>
      <c r="G28" s="8">
        <f t="shared" si="4"/>
        <v>0</v>
      </c>
      <c r="H28" s="8">
        <f t="shared" si="5"/>
        <v>15907025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5">
        <f t="shared" si="1"/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26.25" customHeight="1" x14ac:dyDescent="0.25">
      <c r="A29" s="9" t="str">
        <f t="shared" si="0"/>
        <v>Московский</v>
      </c>
      <c r="B29" s="8" t="str">
        <f t="shared" si="2"/>
        <v>НОУ Школа "Деловая волна"</v>
      </c>
      <c r="C29" s="20">
        <f>VLOOKUP(B29,Списки!$C$1:$E$42,2,FALSE)</f>
        <v>15907</v>
      </c>
      <c r="D29" s="20" t="str">
        <f>VLOOKUP(B29,Списки!$C$1:$E$42,3,FALSE)</f>
        <v>СОШ</v>
      </c>
      <c r="E29" s="15"/>
      <c r="F29" s="8">
        <f t="shared" si="3"/>
        <v>0</v>
      </c>
      <c r="G29" s="8">
        <f t="shared" si="4"/>
        <v>0</v>
      </c>
      <c r="H29" s="8">
        <f t="shared" si="5"/>
        <v>15907026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5">
        <f t="shared" si="1"/>
        <v>0</v>
      </c>
    </row>
    <row r="30" spans="1:33" ht="26.25" customHeight="1" x14ac:dyDescent="0.25">
      <c r="A30" s="9" t="str">
        <f t="shared" si="0"/>
        <v>Московский</v>
      </c>
      <c r="B30" s="8" t="str">
        <f t="shared" si="2"/>
        <v>НОУ Школа "Деловая волна"</v>
      </c>
      <c r="C30" s="20">
        <f>VLOOKUP(B30,Списки!$C$1:$E$42,2,FALSE)</f>
        <v>15907</v>
      </c>
      <c r="D30" s="20" t="str">
        <f>VLOOKUP(B30,Списки!$C$1:$E$42,3,FALSE)</f>
        <v>СОШ</v>
      </c>
      <c r="E30" s="15"/>
      <c r="F30" s="8">
        <f t="shared" si="3"/>
        <v>0</v>
      </c>
      <c r="G30" s="8">
        <f t="shared" si="4"/>
        <v>0</v>
      </c>
      <c r="H30" s="8">
        <f t="shared" si="5"/>
        <v>15907027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5">
        <f t="shared" si="1"/>
        <v>0</v>
      </c>
    </row>
    <row r="31" spans="1:33" ht="26.25" customHeight="1" x14ac:dyDescent="0.25">
      <c r="A31" s="9" t="str">
        <f t="shared" si="0"/>
        <v>Московский</v>
      </c>
      <c r="B31" s="8" t="str">
        <f t="shared" si="2"/>
        <v>НОУ Школа "Деловая волна"</v>
      </c>
      <c r="C31" s="20">
        <f>VLOOKUP(B31,Списки!$C$1:$E$42,2,FALSE)</f>
        <v>15907</v>
      </c>
      <c r="D31" s="20" t="str">
        <f>VLOOKUP(B31,Списки!$C$1:$E$42,3,FALSE)</f>
        <v>СОШ</v>
      </c>
      <c r="E31" s="15"/>
      <c r="F31" s="8">
        <f t="shared" si="3"/>
        <v>0</v>
      </c>
      <c r="G31" s="8">
        <f t="shared" si="4"/>
        <v>0</v>
      </c>
      <c r="H31" s="8">
        <f t="shared" si="5"/>
        <v>15907028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5">
        <f t="shared" si="1"/>
        <v>0</v>
      </c>
    </row>
    <row r="32" spans="1:33" ht="26.25" customHeight="1" x14ac:dyDescent="0.25">
      <c r="A32" s="9" t="str">
        <f t="shared" si="0"/>
        <v>Московский</v>
      </c>
      <c r="B32" s="8" t="str">
        <f t="shared" si="2"/>
        <v>НОУ Школа "Деловая волна"</v>
      </c>
      <c r="C32" s="20">
        <f>VLOOKUP(B32,Списки!$C$1:$E$42,2,FALSE)</f>
        <v>15907</v>
      </c>
      <c r="D32" s="20" t="str">
        <f>VLOOKUP(B32,Списки!$C$1:$E$42,3,FALSE)</f>
        <v>СОШ</v>
      </c>
      <c r="E32" s="15"/>
      <c r="F32" s="8">
        <f t="shared" si="3"/>
        <v>0</v>
      </c>
      <c r="G32" s="8">
        <f t="shared" si="4"/>
        <v>0</v>
      </c>
      <c r="H32" s="8">
        <f t="shared" si="5"/>
        <v>15907029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5">
        <f t="shared" si="1"/>
        <v>0</v>
      </c>
    </row>
    <row r="33" spans="1:20" ht="26.25" customHeight="1" x14ac:dyDescent="0.25">
      <c r="A33" s="9" t="str">
        <f t="shared" si="0"/>
        <v>Московский</v>
      </c>
      <c r="B33" s="8" t="str">
        <f t="shared" si="2"/>
        <v>НОУ Школа "Деловая волна"</v>
      </c>
      <c r="C33" s="20">
        <f>VLOOKUP(B33,Списки!$C$1:$E$42,2,FALSE)</f>
        <v>15907</v>
      </c>
      <c r="D33" s="20" t="str">
        <f>VLOOKUP(B33,Списки!$C$1:$E$42,3,FALSE)</f>
        <v>СОШ</v>
      </c>
      <c r="E33" s="15"/>
      <c r="F33" s="8">
        <f t="shared" si="3"/>
        <v>0</v>
      </c>
      <c r="G33" s="8">
        <f t="shared" si="4"/>
        <v>0</v>
      </c>
      <c r="H33" s="8">
        <f t="shared" si="5"/>
        <v>15907030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5">
        <f t="shared" si="1"/>
        <v>0</v>
      </c>
    </row>
    <row r="34" spans="1:20" ht="26.25" customHeight="1" x14ac:dyDescent="0.25">
      <c r="A34" s="9" t="str">
        <f t="shared" si="0"/>
        <v>Московский</v>
      </c>
      <c r="B34" s="8" t="str">
        <f t="shared" si="2"/>
        <v>НОУ Школа "Деловая волна"</v>
      </c>
      <c r="C34" s="20">
        <f>VLOOKUP(B34,Списки!$C$1:$E$42,2,FALSE)</f>
        <v>15907</v>
      </c>
      <c r="D34" s="20" t="str">
        <f>VLOOKUP(B34,Списки!$C$1:$E$42,3,FALSE)</f>
        <v>СОШ</v>
      </c>
      <c r="E34" s="15"/>
      <c r="F34" s="8">
        <f t="shared" si="3"/>
        <v>0</v>
      </c>
      <c r="G34" s="8">
        <f t="shared" si="4"/>
        <v>0</v>
      </c>
      <c r="H34" s="8">
        <f t="shared" si="5"/>
        <v>15907031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5">
        <f t="shared" si="1"/>
        <v>0</v>
      </c>
    </row>
    <row r="35" spans="1:20" ht="26.25" customHeight="1" x14ac:dyDescent="0.25">
      <c r="A35" s="9" t="str">
        <f t="shared" si="0"/>
        <v>Московский</v>
      </c>
      <c r="B35" s="8" t="str">
        <f t="shared" si="2"/>
        <v>НОУ Школа "Деловая волна"</v>
      </c>
      <c r="C35" s="20">
        <f>VLOOKUP(B35,Списки!$C$1:$E$42,2,FALSE)</f>
        <v>15907</v>
      </c>
      <c r="D35" s="20" t="str">
        <f>VLOOKUP(B35,Списки!$C$1:$E$42,3,FALSE)</f>
        <v>СОШ</v>
      </c>
      <c r="E35" s="15"/>
      <c r="F35" s="8">
        <f t="shared" si="3"/>
        <v>0</v>
      </c>
      <c r="G35" s="8">
        <f t="shared" si="4"/>
        <v>0</v>
      </c>
      <c r="H35" s="8">
        <f t="shared" si="5"/>
        <v>15907032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5">
        <f t="shared" si="1"/>
        <v>0</v>
      </c>
    </row>
    <row r="36" spans="1:20" ht="26.25" customHeight="1" x14ac:dyDescent="0.25">
      <c r="A36" s="9" t="str">
        <f t="shared" si="0"/>
        <v>Московский</v>
      </c>
      <c r="B36" s="8" t="str">
        <f t="shared" si="2"/>
        <v>НОУ Школа "Деловая волна"</v>
      </c>
      <c r="C36" s="20">
        <f>VLOOKUP(B36,Списки!$C$1:$E$42,2,FALSE)</f>
        <v>15907</v>
      </c>
      <c r="D36" s="20" t="str">
        <f>VLOOKUP(B36,Списки!$C$1:$E$42,3,FALSE)</f>
        <v>СОШ</v>
      </c>
      <c r="E36" s="15"/>
      <c r="F36" s="8">
        <f t="shared" si="3"/>
        <v>0</v>
      </c>
      <c r="G36" s="8">
        <f t="shared" si="4"/>
        <v>0</v>
      </c>
      <c r="H36" s="8">
        <f t="shared" si="5"/>
        <v>15907033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5">
        <f t="shared" si="1"/>
        <v>0</v>
      </c>
    </row>
    <row r="37" spans="1:20" ht="26.25" customHeight="1" x14ac:dyDescent="0.25">
      <c r="A37" s="9" t="str">
        <f t="shared" si="0"/>
        <v>Московский</v>
      </c>
      <c r="B37" s="8" t="str">
        <f t="shared" si="2"/>
        <v>НОУ Школа "Деловая волна"</v>
      </c>
      <c r="C37" s="20">
        <f>VLOOKUP(B37,Списки!$C$1:$E$42,2,FALSE)</f>
        <v>15907</v>
      </c>
      <c r="D37" s="20" t="str">
        <f>VLOOKUP(B37,Списки!$C$1:$E$42,3,FALSE)</f>
        <v>СОШ</v>
      </c>
      <c r="E37" s="15"/>
      <c r="F37" s="8">
        <f t="shared" si="3"/>
        <v>0</v>
      </c>
      <c r="G37" s="8">
        <f t="shared" si="4"/>
        <v>0</v>
      </c>
      <c r="H37" s="8">
        <f t="shared" si="5"/>
        <v>15907034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5">
        <f t="shared" si="1"/>
        <v>0</v>
      </c>
    </row>
    <row r="38" spans="1:20" ht="26.25" customHeight="1" x14ac:dyDescent="0.25">
      <c r="A38" s="9" t="str">
        <f t="shared" si="0"/>
        <v>Московский</v>
      </c>
      <c r="B38" s="8" t="str">
        <f t="shared" si="2"/>
        <v>НОУ Школа "Деловая волна"</v>
      </c>
      <c r="C38" s="20">
        <f>VLOOKUP(B38,Списки!$C$1:$E$42,2,FALSE)</f>
        <v>15907</v>
      </c>
      <c r="D38" s="20" t="str">
        <f>VLOOKUP(B38,Списки!$C$1:$E$42,3,FALSE)</f>
        <v>СОШ</v>
      </c>
      <c r="E38" s="15"/>
      <c r="F38" s="8">
        <f t="shared" si="3"/>
        <v>0</v>
      </c>
      <c r="G38" s="8">
        <f t="shared" si="4"/>
        <v>0</v>
      </c>
      <c r="H38" s="8">
        <f t="shared" si="5"/>
        <v>15907035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5">
        <f t="shared" si="1"/>
        <v>0</v>
      </c>
    </row>
    <row r="39" spans="1:20" ht="26.25" customHeight="1" x14ac:dyDescent="0.25">
      <c r="A39" s="9" t="str">
        <f t="shared" si="0"/>
        <v>Московский</v>
      </c>
      <c r="B39" s="8" t="str">
        <f t="shared" si="2"/>
        <v>НОУ Школа "Деловая волна"</v>
      </c>
      <c r="C39" s="20">
        <f>VLOOKUP(B39,Списки!$C$1:$E$42,2,FALSE)</f>
        <v>15907</v>
      </c>
      <c r="D39" s="20" t="str">
        <f>VLOOKUP(B39,Списки!$C$1:$E$42,3,FALSE)</f>
        <v>СОШ</v>
      </c>
      <c r="E39" s="15"/>
      <c r="F39" s="8">
        <f t="shared" si="3"/>
        <v>0</v>
      </c>
      <c r="G39" s="8">
        <f t="shared" si="4"/>
        <v>0</v>
      </c>
      <c r="H39" s="8">
        <f t="shared" si="5"/>
        <v>15907036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5">
        <f t="shared" si="1"/>
        <v>0</v>
      </c>
    </row>
    <row r="40" spans="1:20" ht="26.25" customHeight="1" x14ac:dyDescent="0.25">
      <c r="A40" s="9" t="str">
        <f t="shared" si="0"/>
        <v>Московский</v>
      </c>
      <c r="B40" s="8" t="str">
        <f t="shared" si="2"/>
        <v>НОУ Школа "Деловая волна"</v>
      </c>
      <c r="C40" s="20">
        <f>VLOOKUP(B40,Списки!$C$1:$E$42,2,FALSE)</f>
        <v>15907</v>
      </c>
      <c r="D40" s="20" t="str">
        <f>VLOOKUP(B40,Списки!$C$1:$E$42,3,FALSE)</f>
        <v>СОШ</v>
      </c>
      <c r="E40" s="15"/>
      <c r="F40" s="8">
        <f t="shared" si="3"/>
        <v>0</v>
      </c>
      <c r="G40" s="8">
        <f t="shared" si="4"/>
        <v>0</v>
      </c>
      <c r="H40" s="8">
        <f t="shared" si="5"/>
        <v>15907037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35">
        <f t="shared" si="1"/>
        <v>0</v>
      </c>
    </row>
    <row r="41" spans="1:20" ht="26.25" customHeight="1" x14ac:dyDescent="0.25">
      <c r="A41" s="9" t="str">
        <f t="shared" si="0"/>
        <v>Московский</v>
      </c>
      <c r="B41" s="8" t="str">
        <f t="shared" si="2"/>
        <v>НОУ Школа "Деловая волна"</v>
      </c>
      <c r="C41" s="20">
        <f>VLOOKUP(B41,Списки!$C$1:$E$42,2,FALSE)</f>
        <v>15907</v>
      </c>
      <c r="D41" s="20" t="str">
        <f>VLOOKUP(B41,Списки!$C$1:$E$42,3,FALSE)</f>
        <v>СОШ</v>
      </c>
      <c r="E41" s="15"/>
      <c r="F41" s="8">
        <f t="shared" si="3"/>
        <v>0</v>
      </c>
      <c r="G41" s="8">
        <f t="shared" si="4"/>
        <v>0</v>
      </c>
      <c r="H41" s="8">
        <f t="shared" si="5"/>
        <v>15907038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5">
        <f t="shared" si="1"/>
        <v>0</v>
      </c>
    </row>
    <row r="42" spans="1:20" ht="26.25" customHeight="1" x14ac:dyDescent="0.25">
      <c r="A42" s="9" t="str">
        <f t="shared" si="0"/>
        <v>Московский</v>
      </c>
      <c r="B42" s="8" t="str">
        <f t="shared" si="2"/>
        <v>НОУ Школа "Деловая волна"</v>
      </c>
      <c r="C42" s="20">
        <f>VLOOKUP(B42,Списки!$C$1:$E$42,2,FALSE)</f>
        <v>15907</v>
      </c>
      <c r="D42" s="20" t="str">
        <f>VLOOKUP(B42,Списки!$C$1:$E$42,3,FALSE)</f>
        <v>СОШ</v>
      </c>
      <c r="E42" s="15"/>
      <c r="F42" s="8">
        <f t="shared" si="3"/>
        <v>0</v>
      </c>
      <c r="G42" s="8">
        <f t="shared" si="4"/>
        <v>0</v>
      </c>
      <c r="H42" s="8">
        <f t="shared" si="5"/>
        <v>15907039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5">
        <f t="shared" si="1"/>
        <v>0</v>
      </c>
    </row>
    <row r="43" spans="1:20" ht="26.25" customHeight="1" x14ac:dyDescent="0.25">
      <c r="A43" s="9" t="str">
        <f t="shared" si="0"/>
        <v>Московский</v>
      </c>
      <c r="B43" s="8" t="str">
        <f t="shared" si="2"/>
        <v>НОУ Школа "Деловая волна"</v>
      </c>
      <c r="C43" s="20">
        <f>VLOOKUP(B43,Списки!$C$1:$E$42,2,FALSE)</f>
        <v>15907</v>
      </c>
      <c r="D43" s="20" t="str">
        <f>VLOOKUP(B43,Списки!$C$1:$E$42,3,FALSE)</f>
        <v>СОШ</v>
      </c>
      <c r="E43" s="15"/>
      <c r="F43" s="8">
        <f t="shared" si="3"/>
        <v>0</v>
      </c>
      <c r="G43" s="8">
        <f t="shared" si="4"/>
        <v>0</v>
      </c>
      <c r="H43" s="8">
        <f t="shared" si="5"/>
        <v>15907040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35">
        <f t="shared" si="1"/>
        <v>0</v>
      </c>
    </row>
    <row r="44" spans="1:20" ht="26.25" customHeight="1" x14ac:dyDescent="0.25">
      <c r="A44" s="9" t="str">
        <f t="shared" si="0"/>
        <v>Московский</v>
      </c>
      <c r="B44" s="8" t="str">
        <f t="shared" si="2"/>
        <v>НОУ Школа "Деловая волна"</v>
      </c>
      <c r="C44" s="20">
        <f>VLOOKUP(B44,Списки!$C$1:$E$42,2,FALSE)</f>
        <v>15907</v>
      </c>
      <c r="D44" s="20" t="str">
        <f>VLOOKUP(B44,Списки!$C$1:$E$42,3,FALSE)</f>
        <v>СОШ</v>
      </c>
      <c r="E44" s="15"/>
      <c r="F44" s="8">
        <f t="shared" si="3"/>
        <v>0</v>
      </c>
      <c r="G44" s="8">
        <f t="shared" si="4"/>
        <v>0</v>
      </c>
      <c r="H44" s="8">
        <f t="shared" si="5"/>
        <v>15907041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5">
        <f t="shared" si="1"/>
        <v>0</v>
      </c>
    </row>
    <row r="45" spans="1:20" ht="26.25" customHeight="1" x14ac:dyDescent="0.25">
      <c r="A45" s="9" t="str">
        <f t="shared" si="0"/>
        <v>Московский</v>
      </c>
      <c r="B45" s="8" t="str">
        <f t="shared" si="2"/>
        <v>НОУ Школа "Деловая волна"</v>
      </c>
      <c r="C45" s="20">
        <f>VLOOKUP(B45,Списки!$C$1:$E$42,2,FALSE)</f>
        <v>15907</v>
      </c>
      <c r="D45" s="20" t="str">
        <f>VLOOKUP(B45,Списки!$C$1:$E$42,3,FALSE)</f>
        <v>СОШ</v>
      </c>
      <c r="E45" s="15"/>
      <c r="F45" s="8">
        <f t="shared" si="3"/>
        <v>0</v>
      </c>
      <c r="G45" s="8">
        <f t="shared" si="4"/>
        <v>0</v>
      </c>
      <c r="H45" s="8">
        <f t="shared" si="5"/>
        <v>15907042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5">
        <f t="shared" si="1"/>
        <v>0</v>
      </c>
    </row>
    <row r="46" spans="1:20" ht="26.25" customHeight="1" x14ac:dyDescent="0.25">
      <c r="A46" s="9" t="str">
        <f t="shared" si="0"/>
        <v>Московский</v>
      </c>
      <c r="B46" s="8" t="str">
        <f t="shared" si="2"/>
        <v>НОУ Школа "Деловая волна"</v>
      </c>
      <c r="C46" s="20">
        <f>VLOOKUP(B46,Списки!$C$1:$E$42,2,FALSE)</f>
        <v>15907</v>
      </c>
      <c r="D46" s="20" t="str">
        <f>VLOOKUP(B46,Списки!$C$1:$E$42,3,FALSE)</f>
        <v>СОШ</v>
      </c>
      <c r="E46" s="15"/>
      <c r="F46" s="8">
        <f t="shared" si="3"/>
        <v>0</v>
      </c>
      <c r="G46" s="8">
        <f t="shared" si="4"/>
        <v>0</v>
      </c>
      <c r="H46" s="8">
        <f t="shared" si="5"/>
        <v>15907043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5">
        <f t="shared" si="1"/>
        <v>0</v>
      </c>
    </row>
    <row r="47" spans="1:20" ht="26.25" customHeight="1" x14ac:dyDescent="0.25">
      <c r="A47" s="9" t="str">
        <f t="shared" si="0"/>
        <v>Московский</v>
      </c>
      <c r="B47" s="8" t="str">
        <f t="shared" si="2"/>
        <v>НОУ Школа "Деловая волна"</v>
      </c>
      <c r="C47" s="20">
        <f>VLOOKUP(B47,Списки!$C$1:$E$42,2,FALSE)</f>
        <v>15907</v>
      </c>
      <c r="D47" s="20" t="str">
        <f>VLOOKUP(B47,Списки!$C$1:$E$42,3,FALSE)</f>
        <v>СОШ</v>
      </c>
      <c r="E47" s="15"/>
      <c r="F47" s="8">
        <f t="shared" si="3"/>
        <v>0</v>
      </c>
      <c r="G47" s="8">
        <f t="shared" si="4"/>
        <v>0</v>
      </c>
      <c r="H47" s="8">
        <f t="shared" si="5"/>
        <v>15907044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35">
        <f t="shared" si="1"/>
        <v>0</v>
      </c>
    </row>
    <row r="48" spans="1:20" ht="26.25" customHeight="1" x14ac:dyDescent="0.25">
      <c r="A48" s="9" t="str">
        <f t="shared" si="0"/>
        <v>Московский</v>
      </c>
      <c r="B48" s="8" t="str">
        <f t="shared" si="2"/>
        <v>НОУ Школа "Деловая волна"</v>
      </c>
      <c r="C48" s="20">
        <f>VLOOKUP(B48,Списки!$C$1:$E$42,2,FALSE)</f>
        <v>15907</v>
      </c>
      <c r="D48" s="20" t="str">
        <f>VLOOKUP(B48,Списки!$C$1:$E$42,3,FALSE)</f>
        <v>СОШ</v>
      </c>
      <c r="E48" s="15"/>
      <c r="F48" s="8">
        <f t="shared" si="3"/>
        <v>0</v>
      </c>
      <c r="G48" s="8">
        <f t="shared" si="4"/>
        <v>0</v>
      </c>
      <c r="H48" s="8">
        <f t="shared" si="5"/>
        <v>15907045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35">
        <f t="shared" si="1"/>
        <v>0</v>
      </c>
    </row>
    <row r="49" spans="1:20" ht="26.25" customHeight="1" x14ac:dyDescent="0.25">
      <c r="A49" s="9" t="str">
        <f t="shared" si="0"/>
        <v>Московский</v>
      </c>
      <c r="B49" s="8" t="str">
        <f t="shared" si="2"/>
        <v>НОУ Школа "Деловая волна"</v>
      </c>
      <c r="C49" s="20">
        <f>VLOOKUP(B49,Списки!$C$1:$E$42,2,FALSE)</f>
        <v>15907</v>
      </c>
      <c r="D49" s="20" t="str">
        <f>VLOOKUP(B49,Списки!$C$1:$E$42,3,FALSE)</f>
        <v>СОШ</v>
      </c>
      <c r="E49" s="15"/>
      <c r="F49" s="8">
        <f t="shared" si="3"/>
        <v>0</v>
      </c>
      <c r="G49" s="8">
        <f t="shared" si="4"/>
        <v>0</v>
      </c>
      <c r="H49" s="8">
        <f t="shared" si="5"/>
        <v>15907046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35">
        <f t="shared" si="1"/>
        <v>0</v>
      </c>
    </row>
    <row r="50" spans="1:20" ht="26.25" customHeight="1" x14ac:dyDescent="0.25">
      <c r="A50" s="9" t="str">
        <f t="shared" si="0"/>
        <v>Московский</v>
      </c>
      <c r="B50" s="8" t="str">
        <f t="shared" si="2"/>
        <v>НОУ Школа "Деловая волна"</v>
      </c>
      <c r="C50" s="20">
        <f>VLOOKUP(B50,Списки!$C$1:$E$42,2,FALSE)</f>
        <v>15907</v>
      </c>
      <c r="D50" s="20" t="str">
        <f>VLOOKUP(B50,Списки!$C$1:$E$42,3,FALSE)</f>
        <v>СОШ</v>
      </c>
      <c r="E50" s="15"/>
      <c r="F50" s="8">
        <f t="shared" si="3"/>
        <v>0</v>
      </c>
      <c r="G50" s="8">
        <f t="shared" si="4"/>
        <v>0</v>
      </c>
      <c r="H50" s="8">
        <f t="shared" si="5"/>
        <v>15907047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35">
        <f t="shared" si="1"/>
        <v>0</v>
      </c>
    </row>
    <row r="51" spans="1:20" ht="26.25" customHeight="1" x14ac:dyDescent="0.25">
      <c r="A51" s="9" t="str">
        <f t="shared" si="0"/>
        <v>Московский</v>
      </c>
      <c r="B51" s="8" t="str">
        <f t="shared" si="2"/>
        <v>НОУ Школа "Деловая волна"</v>
      </c>
      <c r="C51" s="20">
        <f>VLOOKUP(B51,Списки!$C$1:$E$42,2,FALSE)</f>
        <v>15907</v>
      </c>
      <c r="D51" s="20" t="str">
        <f>VLOOKUP(B51,Списки!$C$1:$E$42,3,FALSE)</f>
        <v>СОШ</v>
      </c>
      <c r="E51" s="15"/>
      <c r="F51" s="8">
        <f t="shared" si="3"/>
        <v>0</v>
      </c>
      <c r="G51" s="8">
        <f t="shared" si="4"/>
        <v>0</v>
      </c>
      <c r="H51" s="8">
        <f t="shared" si="5"/>
        <v>15907048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5">
        <f t="shared" si="1"/>
        <v>0</v>
      </c>
    </row>
    <row r="52" spans="1:20" ht="26.25" customHeight="1" x14ac:dyDescent="0.25">
      <c r="A52" s="9" t="str">
        <f t="shared" si="0"/>
        <v>Московский</v>
      </c>
      <c r="B52" s="8" t="str">
        <f t="shared" si="2"/>
        <v>НОУ Школа "Деловая волна"</v>
      </c>
      <c r="C52" s="20">
        <f>VLOOKUP(B52,Списки!$C$1:$E$42,2,FALSE)</f>
        <v>15907</v>
      </c>
      <c r="D52" s="20" t="str">
        <f>VLOOKUP(B52,Списки!$C$1:$E$42,3,FALSE)</f>
        <v>СОШ</v>
      </c>
      <c r="E52" s="15"/>
      <c r="F52" s="8">
        <f t="shared" si="3"/>
        <v>0</v>
      </c>
      <c r="G52" s="8">
        <f t="shared" si="4"/>
        <v>0</v>
      </c>
      <c r="H52" s="8">
        <f t="shared" si="5"/>
        <v>15907049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5">
        <f t="shared" si="1"/>
        <v>0</v>
      </c>
    </row>
    <row r="53" spans="1:20" ht="26.25" customHeight="1" x14ac:dyDescent="0.25">
      <c r="A53" s="9" t="str">
        <f t="shared" si="0"/>
        <v>Московский</v>
      </c>
      <c r="B53" s="8" t="str">
        <f t="shared" si="2"/>
        <v>НОУ Школа "Деловая волна"</v>
      </c>
      <c r="C53" s="20">
        <f>VLOOKUP(B53,Списки!$C$1:$E$42,2,FALSE)</f>
        <v>15907</v>
      </c>
      <c r="D53" s="20" t="str">
        <f>VLOOKUP(B53,Списки!$C$1:$E$42,3,FALSE)</f>
        <v>СОШ</v>
      </c>
      <c r="E53" s="15"/>
      <c r="F53" s="8">
        <f t="shared" si="3"/>
        <v>0</v>
      </c>
      <c r="G53" s="8">
        <f t="shared" si="4"/>
        <v>0</v>
      </c>
      <c r="H53" s="8">
        <f t="shared" si="5"/>
        <v>15907050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35">
        <f t="shared" si="1"/>
        <v>0</v>
      </c>
    </row>
    <row r="54" spans="1:20" ht="26.25" customHeight="1" x14ac:dyDescent="0.25">
      <c r="A54" s="9" t="str">
        <f t="shared" si="0"/>
        <v>Московский</v>
      </c>
      <c r="B54" s="8" t="str">
        <f t="shared" si="2"/>
        <v>НОУ Школа "Деловая волна"</v>
      </c>
      <c r="C54" s="20">
        <f>VLOOKUP(B54,Списки!$C$1:$E$42,2,FALSE)</f>
        <v>15907</v>
      </c>
      <c r="D54" s="20" t="str">
        <f>VLOOKUP(B54,Списки!$C$1:$E$42,3,FALSE)</f>
        <v>СОШ</v>
      </c>
      <c r="E54" s="15"/>
      <c r="F54" s="8">
        <f t="shared" si="3"/>
        <v>0</v>
      </c>
      <c r="G54" s="8">
        <f t="shared" si="4"/>
        <v>0</v>
      </c>
      <c r="H54" s="8">
        <f t="shared" si="5"/>
        <v>15907051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35">
        <f t="shared" si="1"/>
        <v>0</v>
      </c>
    </row>
    <row r="55" spans="1:20" ht="26.25" customHeight="1" x14ac:dyDescent="0.25">
      <c r="A55" s="9" t="str">
        <f t="shared" si="0"/>
        <v>Московский</v>
      </c>
      <c r="B55" s="8" t="str">
        <f t="shared" si="2"/>
        <v>НОУ Школа "Деловая волна"</v>
      </c>
      <c r="C55" s="20">
        <f>VLOOKUP(B55,Списки!$C$1:$E$42,2,FALSE)</f>
        <v>15907</v>
      </c>
      <c r="D55" s="20" t="str">
        <f>VLOOKUP(B55,Списки!$C$1:$E$42,3,FALSE)</f>
        <v>СОШ</v>
      </c>
      <c r="E55" s="15"/>
      <c r="F55" s="8">
        <f t="shared" si="3"/>
        <v>0</v>
      </c>
      <c r="G55" s="8">
        <f t="shared" si="4"/>
        <v>0</v>
      </c>
      <c r="H55" s="8">
        <f t="shared" si="5"/>
        <v>15907052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5">
        <f t="shared" si="1"/>
        <v>0</v>
      </c>
    </row>
    <row r="56" spans="1:20" ht="26.25" customHeight="1" x14ac:dyDescent="0.25">
      <c r="A56" s="9" t="str">
        <f t="shared" si="0"/>
        <v>Московский</v>
      </c>
      <c r="B56" s="8" t="str">
        <f t="shared" si="2"/>
        <v>НОУ Школа "Деловая волна"</v>
      </c>
      <c r="C56" s="20">
        <f>VLOOKUP(B56,Списки!$C$1:$E$42,2,FALSE)</f>
        <v>15907</v>
      </c>
      <c r="D56" s="20" t="str">
        <f>VLOOKUP(B56,Списки!$C$1:$E$42,3,FALSE)</f>
        <v>СОШ</v>
      </c>
      <c r="E56" s="15"/>
      <c r="F56" s="8">
        <f t="shared" si="3"/>
        <v>0</v>
      </c>
      <c r="G56" s="8">
        <f t="shared" si="4"/>
        <v>0</v>
      </c>
      <c r="H56" s="8">
        <f t="shared" si="5"/>
        <v>15907053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35">
        <f t="shared" si="1"/>
        <v>0</v>
      </c>
    </row>
    <row r="57" spans="1:20" ht="26.25" customHeight="1" x14ac:dyDescent="0.25">
      <c r="A57" s="9" t="str">
        <f t="shared" si="0"/>
        <v>Московский</v>
      </c>
      <c r="B57" s="8" t="str">
        <f t="shared" si="2"/>
        <v>НОУ Школа "Деловая волна"</v>
      </c>
      <c r="C57" s="20">
        <f>VLOOKUP(B57,Списки!$C$1:$E$42,2,FALSE)</f>
        <v>15907</v>
      </c>
      <c r="D57" s="20" t="str">
        <f>VLOOKUP(B57,Списки!$C$1:$E$42,3,FALSE)</f>
        <v>СОШ</v>
      </c>
      <c r="E57" s="15"/>
      <c r="F57" s="8">
        <f t="shared" si="3"/>
        <v>0</v>
      </c>
      <c r="G57" s="8">
        <f t="shared" si="4"/>
        <v>0</v>
      </c>
      <c r="H57" s="8">
        <f t="shared" si="5"/>
        <v>15907054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5">
        <f t="shared" si="1"/>
        <v>0</v>
      </c>
    </row>
    <row r="58" spans="1:20" ht="26.25" customHeight="1" x14ac:dyDescent="0.25">
      <c r="A58" s="9" t="str">
        <f t="shared" si="0"/>
        <v>Московский</v>
      </c>
      <c r="B58" s="8" t="str">
        <f t="shared" si="2"/>
        <v>НОУ Школа "Деловая волна"</v>
      </c>
      <c r="C58" s="20">
        <f>VLOOKUP(B58,Списки!$C$1:$E$42,2,FALSE)</f>
        <v>15907</v>
      </c>
      <c r="D58" s="20" t="str">
        <f>VLOOKUP(B58,Списки!$C$1:$E$42,3,FALSE)</f>
        <v>СОШ</v>
      </c>
      <c r="E58" s="15"/>
      <c r="F58" s="8">
        <f t="shared" si="3"/>
        <v>0</v>
      </c>
      <c r="G58" s="8">
        <f t="shared" si="4"/>
        <v>0</v>
      </c>
      <c r="H58" s="8">
        <f t="shared" si="5"/>
        <v>15907055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5">
        <f t="shared" si="1"/>
        <v>0</v>
      </c>
    </row>
    <row r="59" spans="1:20" ht="26.25" customHeight="1" x14ac:dyDescent="0.25">
      <c r="A59" s="9" t="str">
        <f t="shared" si="0"/>
        <v>Московский</v>
      </c>
      <c r="B59" s="8" t="str">
        <f t="shared" si="2"/>
        <v>НОУ Школа "Деловая волна"</v>
      </c>
      <c r="C59" s="20">
        <f>VLOOKUP(B59,Списки!$C$1:$E$42,2,FALSE)</f>
        <v>15907</v>
      </c>
      <c r="D59" s="20" t="str">
        <f>VLOOKUP(B59,Списки!$C$1:$E$42,3,FALSE)</f>
        <v>СОШ</v>
      </c>
      <c r="E59" s="15"/>
      <c r="F59" s="8">
        <f t="shared" si="3"/>
        <v>0</v>
      </c>
      <c r="G59" s="8">
        <f t="shared" si="4"/>
        <v>0</v>
      </c>
      <c r="H59" s="8">
        <f t="shared" si="5"/>
        <v>15907056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5">
        <f t="shared" si="1"/>
        <v>0</v>
      </c>
    </row>
    <row r="60" spans="1:20" ht="26.25" customHeight="1" x14ac:dyDescent="0.25">
      <c r="A60" s="9" t="str">
        <f t="shared" si="0"/>
        <v>Московский</v>
      </c>
      <c r="B60" s="8" t="str">
        <f t="shared" si="2"/>
        <v>НОУ Школа "Деловая волна"</v>
      </c>
      <c r="C60" s="20">
        <f>VLOOKUP(B60,Списки!$C$1:$E$42,2,FALSE)</f>
        <v>15907</v>
      </c>
      <c r="D60" s="20" t="str">
        <f>VLOOKUP(B60,Списки!$C$1:$E$42,3,FALSE)</f>
        <v>СОШ</v>
      </c>
      <c r="E60" s="15"/>
      <c r="F60" s="8">
        <f t="shared" si="3"/>
        <v>0</v>
      </c>
      <c r="G60" s="8">
        <f t="shared" si="4"/>
        <v>0</v>
      </c>
      <c r="H60" s="8">
        <f t="shared" si="5"/>
        <v>15907057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5">
        <f t="shared" si="1"/>
        <v>0</v>
      </c>
    </row>
    <row r="61" spans="1:20" ht="26.25" customHeight="1" x14ac:dyDescent="0.25">
      <c r="A61" s="9" t="str">
        <f t="shared" si="0"/>
        <v>Московский</v>
      </c>
      <c r="B61" s="8" t="str">
        <f t="shared" si="2"/>
        <v>НОУ Школа "Деловая волна"</v>
      </c>
      <c r="C61" s="20">
        <f>VLOOKUP(B61,Списки!$C$1:$E$42,2,FALSE)</f>
        <v>15907</v>
      </c>
      <c r="D61" s="20" t="str">
        <f>VLOOKUP(B61,Списки!$C$1:$E$42,3,FALSE)</f>
        <v>СОШ</v>
      </c>
      <c r="E61" s="15"/>
      <c r="F61" s="8">
        <f t="shared" si="3"/>
        <v>0</v>
      </c>
      <c r="G61" s="8">
        <f t="shared" si="4"/>
        <v>0</v>
      </c>
      <c r="H61" s="8">
        <f t="shared" si="5"/>
        <v>15907058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5">
        <f t="shared" si="1"/>
        <v>0</v>
      </c>
    </row>
    <row r="62" spans="1:20" ht="26.25" customHeight="1" x14ac:dyDescent="0.25">
      <c r="A62" s="9" t="str">
        <f t="shared" si="0"/>
        <v>Московский</v>
      </c>
      <c r="B62" s="8" t="str">
        <f t="shared" si="2"/>
        <v>НОУ Школа "Деловая волна"</v>
      </c>
      <c r="C62" s="20">
        <f>VLOOKUP(B62,Списки!$C$1:$E$42,2,FALSE)</f>
        <v>15907</v>
      </c>
      <c r="D62" s="20" t="str">
        <f>VLOOKUP(B62,Списки!$C$1:$E$42,3,FALSE)</f>
        <v>СОШ</v>
      </c>
      <c r="E62" s="15"/>
      <c r="F62" s="8">
        <f t="shared" si="3"/>
        <v>0</v>
      </c>
      <c r="G62" s="8">
        <f t="shared" si="4"/>
        <v>0</v>
      </c>
      <c r="H62" s="8">
        <f t="shared" si="5"/>
        <v>15907059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35">
        <f t="shared" si="1"/>
        <v>0</v>
      </c>
    </row>
    <row r="63" spans="1:20" ht="26.25" customHeight="1" x14ac:dyDescent="0.25">
      <c r="A63" s="9" t="str">
        <f t="shared" si="0"/>
        <v>Московский</v>
      </c>
      <c r="B63" s="8" t="str">
        <f t="shared" si="2"/>
        <v>НОУ Школа "Деловая волна"</v>
      </c>
      <c r="C63" s="20">
        <f>VLOOKUP(B63,Списки!$C$1:$E$42,2,FALSE)</f>
        <v>15907</v>
      </c>
      <c r="D63" s="20" t="str">
        <f>VLOOKUP(B63,Списки!$C$1:$E$42,3,FALSE)</f>
        <v>СОШ</v>
      </c>
      <c r="E63" s="15"/>
      <c r="F63" s="8">
        <f t="shared" si="3"/>
        <v>0</v>
      </c>
      <c r="G63" s="8">
        <f t="shared" si="4"/>
        <v>0</v>
      </c>
      <c r="H63" s="8">
        <f t="shared" si="5"/>
        <v>15907060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35">
        <f t="shared" si="1"/>
        <v>0</v>
      </c>
    </row>
    <row r="64" spans="1:20" ht="26.25" customHeight="1" x14ac:dyDescent="0.25">
      <c r="A64" s="9" t="str">
        <f t="shared" si="0"/>
        <v>Московский</v>
      </c>
      <c r="B64" s="8" t="str">
        <f t="shared" si="2"/>
        <v>НОУ Школа "Деловая волна"</v>
      </c>
      <c r="C64" s="20">
        <f>VLOOKUP(B64,Списки!$C$1:$E$42,2,FALSE)</f>
        <v>15907</v>
      </c>
      <c r="D64" s="20" t="str">
        <f>VLOOKUP(B64,Списки!$C$1:$E$42,3,FALSE)</f>
        <v>СОШ</v>
      </c>
      <c r="E64" s="15"/>
      <c r="F64" s="8">
        <f t="shared" si="3"/>
        <v>0</v>
      </c>
      <c r="G64" s="8">
        <f t="shared" si="4"/>
        <v>0</v>
      </c>
      <c r="H64" s="8">
        <f t="shared" si="5"/>
        <v>15907061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35">
        <f t="shared" si="1"/>
        <v>0</v>
      </c>
    </row>
    <row r="65" spans="1:20" ht="26.25" customHeight="1" x14ac:dyDescent="0.25">
      <c r="A65" s="9" t="str">
        <f t="shared" si="0"/>
        <v>Московский</v>
      </c>
      <c r="B65" s="8" t="str">
        <f t="shared" si="2"/>
        <v>НОУ Школа "Деловая волна"</v>
      </c>
      <c r="C65" s="20">
        <f>VLOOKUP(B65,Списки!$C$1:$E$42,2,FALSE)</f>
        <v>15907</v>
      </c>
      <c r="D65" s="20" t="str">
        <f>VLOOKUP(B65,Списки!$C$1:$E$42,3,FALSE)</f>
        <v>СОШ</v>
      </c>
      <c r="E65" s="15"/>
      <c r="F65" s="8">
        <f t="shared" si="3"/>
        <v>0</v>
      </c>
      <c r="G65" s="8">
        <f t="shared" si="4"/>
        <v>0</v>
      </c>
      <c r="H65" s="8">
        <f t="shared" si="5"/>
        <v>15907062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35">
        <f t="shared" si="1"/>
        <v>0</v>
      </c>
    </row>
    <row r="66" spans="1:20" ht="26.25" customHeight="1" x14ac:dyDescent="0.25">
      <c r="A66" s="9" t="str">
        <f t="shared" si="0"/>
        <v>Московский</v>
      </c>
      <c r="B66" s="8" t="str">
        <f t="shared" si="2"/>
        <v>НОУ Школа "Деловая волна"</v>
      </c>
      <c r="C66" s="20">
        <f>VLOOKUP(B66,Списки!$C$1:$E$42,2,FALSE)</f>
        <v>15907</v>
      </c>
      <c r="D66" s="20" t="str">
        <f>VLOOKUP(B66,Списки!$C$1:$E$42,3,FALSE)</f>
        <v>СОШ</v>
      </c>
      <c r="E66" s="15"/>
      <c r="F66" s="8">
        <f t="shared" si="3"/>
        <v>0</v>
      </c>
      <c r="G66" s="8">
        <f t="shared" si="4"/>
        <v>0</v>
      </c>
      <c r="H66" s="8">
        <f t="shared" si="5"/>
        <v>15907063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35">
        <f t="shared" si="1"/>
        <v>0</v>
      </c>
    </row>
    <row r="67" spans="1:20" ht="26.25" customHeight="1" x14ac:dyDescent="0.25">
      <c r="A67" s="9" t="str">
        <f t="shared" si="0"/>
        <v>Московский</v>
      </c>
      <c r="B67" s="8" t="str">
        <f t="shared" si="2"/>
        <v>НОУ Школа "Деловая волна"</v>
      </c>
      <c r="C67" s="20">
        <f>VLOOKUP(B67,Списки!$C$1:$E$42,2,FALSE)</f>
        <v>15907</v>
      </c>
      <c r="D67" s="20" t="str">
        <f>VLOOKUP(B67,Списки!$C$1:$E$42,3,FALSE)</f>
        <v>СОШ</v>
      </c>
      <c r="E67" s="15"/>
      <c r="F67" s="8">
        <f t="shared" si="3"/>
        <v>0</v>
      </c>
      <c r="G67" s="8">
        <f t="shared" si="4"/>
        <v>0</v>
      </c>
      <c r="H67" s="8">
        <f t="shared" si="5"/>
        <v>15907064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5">
        <f t="shared" si="1"/>
        <v>0</v>
      </c>
    </row>
    <row r="68" spans="1:20" ht="26.25" customHeight="1" x14ac:dyDescent="0.25">
      <c r="A68" s="9" t="str">
        <f t="shared" si="0"/>
        <v>Московский</v>
      </c>
      <c r="B68" s="8" t="str">
        <f t="shared" si="2"/>
        <v>НОУ Школа "Деловая волна"</v>
      </c>
      <c r="C68" s="20">
        <f>VLOOKUP(B68,Списки!$C$1:$E$42,2,FALSE)</f>
        <v>15907</v>
      </c>
      <c r="D68" s="20" t="str">
        <f>VLOOKUP(B68,Списки!$C$1:$E$42,3,FALSE)</f>
        <v>СОШ</v>
      </c>
      <c r="E68" s="15"/>
      <c r="F68" s="8">
        <f t="shared" si="3"/>
        <v>0</v>
      </c>
      <c r="G68" s="8">
        <f t="shared" si="4"/>
        <v>0</v>
      </c>
      <c r="H68" s="8">
        <f t="shared" si="5"/>
        <v>15907065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35">
        <f t="shared" si="1"/>
        <v>0</v>
      </c>
    </row>
    <row r="69" spans="1:20" ht="26.25" customHeight="1" x14ac:dyDescent="0.25">
      <c r="A69" s="9" t="str">
        <f t="shared" ref="A69:A132" si="6">A68</f>
        <v>Московский</v>
      </c>
      <c r="B69" s="8" t="str">
        <f t="shared" si="2"/>
        <v>НОУ Школа "Деловая волна"</v>
      </c>
      <c r="C69" s="20">
        <f>VLOOKUP(B69,Списки!$C$1:$E$42,2,FALSE)</f>
        <v>15907</v>
      </c>
      <c r="D69" s="20" t="str">
        <f>VLOOKUP(B69,Списки!$C$1:$E$42,3,FALSE)</f>
        <v>СОШ</v>
      </c>
      <c r="E69" s="15"/>
      <c r="F69" s="8">
        <f t="shared" si="3"/>
        <v>0</v>
      </c>
      <c r="G69" s="8">
        <f t="shared" si="4"/>
        <v>0</v>
      </c>
      <c r="H69" s="8">
        <f t="shared" si="5"/>
        <v>15907066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5">
        <f t="shared" ref="T69:T132" si="7">SUM(I69:S69)/$T$3</f>
        <v>0</v>
      </c>
    </row>
    <row r="70" spans="1:20" ht="26.25" customHeight="1" x14ac:dyDescent="0.25">
      <c r="A70" s="9" t="str">
        <f t="shared" si="6"/>
        <v>Московский</v>
      </c>
      <c r="B70" s="8" t="str">
        <f t="shared" ref="B70:B133" si="8">B69</f>
        <v>НОУ Школа "Деловая волна"</v>
      </c>
      <c r="C70" s="20">
        <f>VLOOKUP(B70,Списки!$C$1:$E$42,2,FALSE)</f>
        <v>15907</v>
      </c>
      <c r="D70" s="20" t="str">
        <f>VLOOKUP(B70,Списки!$C$1:$E$42,3,FALSE)</f>
        <v>СОШ</v>
      </c>
      <c r="E70" s="15"/>
      <c r="F70" s="8">
        <f t="shared" ref="F70:F133" si="9">F69</f>
        <v>0</v>
      </c>
      <c r="G70" s="8">
        <f t="shared" ref="G70:G133" si="10">G69</f>
        <v>0</v>
      </c>
      <c r="H70" s="8">
        <f t="shared" si="5"/>
        <v>15907067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35">
        <f t="shared" si="7"/>
        <v>0</v>
      </c>
    </row>
    <row r="71" spans="1:20" ht="26.25" customHeight="1" x14ac:dyDescent="0.25">
      <c r="A71" s="9" t="str">
        <f t="shared" si="6"/>
        <v>Московский</v>
      </c>
      <c r="B71" s="8" t="str">
        <f t="shared" si="8"/>
        <v>НОУ Школа "Деловая волна"</v>
      </c>
      <c r="C71" s="20">
        <f>VLOOKUP(B71,Списки!$C$1:$E$42,2,FALSE)</f>
        <v>15907</v>
      </c>
      <c r="D71" s="20" t="str">
        <f>VLOOKUP(B71,Списки!$C$1:$E$42,3,FALSE)</f>
        <v>СОШ</v>
      </c>
      <c r="E71" s="15"/>
      <c r="F71" s="8">
        <f t="shared" si="9"/>
        <v>0</v>
      </c>
      <c r="G71" s="8">
        <f t="shared" si="10"/>
        <v>0</v>
      </c>
      <c r="H71" s="8">
        <f t="shared" si="5"/>
        <v>15907068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35">
        <f t="shared" si="7"/>
        <v>0</v>
      </c>
    </row>
    <row r="72" spans="1:20" ht="26.25" customHeight="1" x14ac:dyDescent="0.25">
      <c r="A72" s="9" t="str">
        <f t="shared" si="6"/>
        <v>Московский</v>
      </c>
      <c r="B72" s="8" t="str">
        <f t="shared" si="8"/>
        <v>НОУ Школа "Деловая волна"</v>
      </c>
      <c r="C72" s="20">
        <f>VLOOKUP(B72,Списки!$C$1:$E$42,2,FALSE)</f>
        <v>15907</v>
      </c>
      <c r="D72" s="20" t="str">
        <f>VLOOKUP(B72,Списки!$C$1:$E$42,3,FALSE)</f>
        <v>СОШ</v>
      </c>
      <c r="E72" s="15"/>
      <c r="F72" s="8">
        <f t="shared" si="9"/>
        <v>0</v>
      </c>
      <c r="G72" s="8">
        <f t="shared" si="10"/>
        <v>0</v>
      </c>
      <c r="H72" s="8">
        <f t="shared" si="5"/>
        <v>15907069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35">
        <f t="shared" si="7"/>
        <v>0</v>
      </c>
    </row>
    <row r="73" spans="1:20" ht="26.25" customHeight="1" x14ac:dyDescent="0.25">
      <c r="A73" s="9" t="str">
        <f t="shared" si="6"/>
        <v>Московский</v>
      </c>
      <c r="B73" s="8" t="str">
        <f t="shared" si="8"/>
        <v>НОУ Школа "Деловая волна"</v>
      </c>
      <c r="C73" s="20">
        <f>VLOOKUP(B73,Списки!$C$1:$E$42,2,FALSE)</f>
        <v>15907</v>
      </c>
      <c r="D73" s="20" t="str">
        <f>VLOOKUP(B73,Списки!$C$1:$E$42,3,FALSE)</f>
        <v>СОШ</v>
      </c>
      <c r="E73" s="15"/>
      <c r="F73" s="8">
        <f t="shared" si="9"/>
        <v>0</v>
      </c>
      <c r="G73" s="8">
        <f t="shared" si="10"/>
        <v>0</v>
      </c>
      <c r="H73" s="8">
        <f t="shared" ref="H73:H136" si="11">H72+1</f>
        <v>15907070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35">
        <f t="shared" si="7"/>
        <v>0</v>
      </c>
    </row>
    <row r="74" spans="1:20" ht="26.25" customHeight="1" x14ac:dyDescent="0.25">
      <c r="A74" s="9" t="str">
        <f t="shared" si="6"/>
        <v>Московский</v>
      </c>
      <c r="B74" s="8" t="str">
        <f t="shared" si="8"/>
        <v>НОУ Школа "Деловая волна"</v>
      </c>
      <c r="C74" s="20">
        <f>VLOOKUP(B74,Списки!$C$1:$E$42,2,FALSE)</f>
        <v>15907</v>
      </c>
      <c r="D74" s="20" t="str">
        <f>VLOOKUP(B74,Списки!$C$1:$E$42,3,FALSE)</f>
        <v>СОШ</v>
      </c>
      <c r="E74" s="15"/>
      <c r="F74" s="8">
        <f t="shared" si="9"/>
        <v>0</v>
      </c>
      <c r="G74" s="8">
        <f t="shared" si="10"/>
        <v>0</v>
      </c>
      <c r="H74" s="8">
        <f t="shared" si="11"/>
        <v>15907071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35">
        <f t="shared" si="7"/>
        <v>0</v>
      </c>
    </row>
    <row r="75" spans="1:20" ht="26.25" customHeight="1" x14ac:dyDescent="0.25">
      <c r="A75" s="9" t="str">
        <f t="shared" si="6"/>
        <v>Московский</v>
      </c>
      <c r="B75" s="8" t="str">
        <f t="shared" si="8"/>
        <v>НОУ Школа "Деловая волна"</v>
      </c>
      <c r="C75" s="20">
        <f>VLOOKUP(B75,Списки!$C$1:$E$42,2,FALSE)</f>
        <v>15907</v>
      </c>
      <c r="D75" s="20" t="str">
        <f>VLOOKUP(B75,Списки!$C$1:$E$42,3,FALSE)</f>
        <v>СОШ</v>
      </c>
      <c r="E75" s="15"/>
      <c r="F75" s="8">
        <f t="shared" si="9"/>
        <v>0</v>
      </c>
      <c r="G75" s="8">
        <f t="shared" si="10"/>
        <v>0</v>
      </c>
      <c r="H75" s="8">
        <f t="shared" si="11"/>
        <v>15907072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35">
        <f t="shared" si="7"/>
        <v>0</v>
      </c>
    </row>
    <row r="76" spans="1:20" ht="26.25" customHeight="1" x14ac:dyDescent="0.25">
      <c r="A76" s="9" t="str">
        <f t="shared" si="6"/>
        <v>Московский</v>
      </c>
      <c r="B76" s="8" t="str">
        <f t="shared" si="8"/>
        <v>НОУ Школа "Деловая волна"</v>
      </c>
      <c r="C76" s="20">
        <f>VLOOKUP(B76,Списки!$C$1:$E$42,2,FALSE)</f>
        <v>15907</v>
      </c>
      <c r="D76" s="20" t="str">
        <f>VLOOKUP(B76,Списки!$C$1:$E$42,3,FALSE)</f>
        <v>СОШ</v>
      </c>
      <c r="E76" s="15"/>
      <c r="F76" s="8">
        <f t="shared" si="9"/>
        <v>0</v>
      </c>
      <c r="G76" s="8">
        <f t="shared" si="10"/>
        <v>0</v>
      </c>
      <c r="H76" s="8">
        <f t="shared" si="11"/>
        <v>15907073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35">
        <f t="shared" si="7"/>
        <v>0</v>
      </c>
    </row>
    <row r="77" spans="1:20" ht="26.25" customHeight="1" x14ac:dyDescent="0.25">
      <c r="A77" s="9" t="str">
        <f t="shared" si="6"/>
        <v>Московский</v>
      </c>
      <c r="B77" s="8" t="str">
        <f t="shared" si="8"/>
        <v>НОУ Школа "Деловая волна"</v>
      </c>
      <c r="C77" s="20">
        <f>VLOOKUP(B77,Списки!$C$1:$E$42,2,FALSE)</f>
        <v>15907</v>
      </c>
      <c r="D77" s="20" t="str">
        <f>VLOOKUP(B77,Списки!$C$1:$E$42,3,FALSE)</f>
        <v>СОШ</v>
      </c>
      <c r="E77" s="15"/>
      <c r="F77" s="8">
        <f t="shared" si="9"/>
        <v>0</v>
      </c>
      <c r="G77" s="8">
        <f t="shared" si="10"/>
        <v>0</v>
      </c>
      <c r="H77" s="8">
        <f t="shared" si="11"/>
        <v>15907074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35">
        <f t="shared" si="7"/>
        <v>0</v>
      </c>
    </row>
    <row r="78" spans="1:20" ht="26.25" customHeight="1" x14ac:dyDescent="0.25">
      <c r="A78" s="9" t="str">
        <f t="shared" si="6"/>
        <v>Московский</v>
      </c>
      <c r="B78" s="8" t="str">
        <f t="shared" si="8"/>
        <v>НОУ Школа "Деловая волна"</v>
      </c>
      <c r="C78" s="20">
        <f>VLOOKUP(B78,Списки!$C$1:$E$42,2,FALSE)</f>
        <v>15907</v>
      </c>
      <c r="D78" s="20" t="str">
        <f>VLOOKUP(B78,Списки!$C$1:$E$42,3,FALSE)</f>
        <v>СОШ</v>
      </c>
      <c r="E78" s="15"/>
      <c r="F78" s="8">
        <f t="shared" si="9"/>
        <v>0</v>
      </c>
      <c r="G78" s="8">
        <f t="shared" si="10"/>
        <v>0</v>
      </c>
      <c r="H78" s="8">
        <f t="shared" si="11"/>
        <v>15907075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35">
        <f t="shared" si="7"/>
        <v>0</v>
      </c>
    </row>
    <row r="79" spans="1:20" ht="26.25" customHeight="1" x14ac:dyDescent="0.25">
      <c r="A79" s="9" t="str">
        <f t="shared" si="6"/>
        <v>Московский</v>
      </c>
      <c r="B79" s="8" t="str">
        <f t="shared" si="8"/>
        <v>НОУ Школа "Деловая волна"</v>
      </c>
      <c r="C79" s="20">
        <f>VLOOKUP(B79,Списки!$C$1:$E$42,2,FALSE)</f>
        <v>15907</v>
      </c>
      <c r="D79" s="20" t="str">
        <f>VLOOKUP(B79,Списки!$C$1:$E$42,3,FALSE)</f>
        <v>СОШ</v>
      </c>
      <c r="E79" s="15"/>
      <c r="F79" s="8">
        <f t="shared" si="9"/>
        <v>0</v>
      </c>
      <c r="G79" s="8">
        <f t="shared" si="10"/>
        <v>0</v>
      </c>
      <c r="H79" s="8">
        <f t="shared" si="11"/>
        <v>15907076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35">
        <f t="shared" si="7"/>
        <v>0</v>
      </c>
    </row>
    <row r="80" spans="1:20" ht="26.25" customHeight="1" x14ac:dyDescent="0.25">
      <c r="A80" s="9" t="str">
        <f t="shared" si="6"/>
        <v>Московский</v>
      </c>
      <c r="B80" s="8" t="str">
        <f t="shared" si="8"/>
        <v>НОУ Школа "Деловая волна"</v>
      </c>
      <c r="C80" s="20">
        <f>VLOOKUP(B80,Списки!$C$1:$E$42,2,FALSE)</f>
        <v>15907</v>
      </c>
      <c r="D80" s="20" t="str">
        <f>VLOOKUP(B80,Списки!$C$1:$E$42,3,FALSE)</f>
        <v>СОШ</v>
      </c>
      <c r="E80" s="15"/>
      <c r="F80" s="8">
        <f t="shared" si="9"/>
        <v>0</v>
      </c>
      <c r="G80" s="8">
        <f t="shared" si="10"/>
        <v>0</v>
      </c>
      <c r="H80" s="8">
        <f t="shared" si="11"/>
        <v>15907077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5">
        <f t="shared" si="7"/>
        <v>0</v>
      </c>
    </row>
    <row r="81" spans="1:20" ht="26.25" customHeight="1" x14ac:dyDescent="0.25">
      <c r="A81" s="9" t="str">
        <f t="shared" si="6"/>
        <v>Московский</v>
      </c>
      <c r="B81" s="8" t="str">
        <f t="shared" si="8"/>
        <v>НОУ Школа "Деловая волна"</v>
      </c>
      <c r="C81" s="20">
        <f>VLOOKUP(B81,Списки!$C$1:$E$42,2,FALSE)</f>
        <v>15907</v>
      </c>
      <c r="D81" s="20" t="str">
        <f>VLOOKUP(B81,Списки!$C$1:$E$42,3,FALSE)</f>
        <v>СОШ</v>
      </c>
      <c r="E81" s="15"/>
      <c r="F81" s="8">
        <f t="shared" si="9"/>
        <v>0</v>
      </c>
      <c r="G81" s="8">
        <f t="shared" si="10"/>
        <v>0</v>
      </c>
      <c r="H81" s="8">
        <f t="shared" si="11"/>
        <v>15907078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35">
        <f t="shared" si="7"/>
        <v>0</v>
      </c>
    </row>
    <row r="82" spans="1:20" ht="26.25" customHeight="1" x14ac:dyDescent="0.25">
      <c r="A82" s="9" t="str">
        <f t="shared" si="6"/>
        <v>Московский</v>
      </c>
      <c r="B82" s="8" t="str">
        <f t="shared" si="8"/>
        <v>НОУ Школа "Деловая волна"</v>
      </c>
      <c r="C82" s="20">
        <f>VLOOKUP(B82,Списки!$C$1:$E$42,2,FALSE)</f>
        <v>15907</v>
      </c>
      <c r="D82" s="20" t="str">
        <f>VLOOKUP(B82,Списки!$C$1:$E$42,3,FALSE)</f>
        <v>СОШ</v>
      </c>
      <c r="E82" s="15"/>
      <c r="F82" s="8">
        <f t="shared" si="9"/>
        <v>0</v>
      </c>
      <c r="G82" s="8">
        <f t="shared" si="10"/>
        <v>0</v>
      </c>
      <c r="H82" s="8">
        <f t="shared" si="11"/>
        <v>15907079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35">
        <f t="shared" si="7"/>
        <v>0</v>
      </c>
    </row>
    <row r="83" spans="1:20" ht="26.25" customHeight="1" x14ac:dyDescent="0.25">
      <c r="A83" s="9" t="str">
        <f t="shared" si="6"/>
        <v>Московский</v>
      </c>
      <c r="B83" s="8" t="str">
        <f t="shared" si="8"/>
        <v>НОУ Школа "Деловая волна"</v>
      </c>
      <c r="C83" s="20">
        <f>VLOOKUP(B83,Списки!$C$1:$E$42,2,FALSE)</f>
        <v>15907</v>
      </c>
      <c r="D83" s="20" t="str">
        <f>VLOOKUP(B83,Списки!$C$1:$E$42,3,FALSE)</f>
        <v>СОШ</v>
      </c>
      <c r="E83" s="15"/>
      <c r="F83" s="8">
        <f t="shared" si="9"/>
        <v>0</v>
      </c>
      <c r="G83" s="8">
        <f t="shared" si="10"/>
        <v>0</v>
      </c>
      <c r="H83" s="8">
        <f t="shared" si="11"/>
        <v>15907080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35">
        <f t="shared" si="7"/>
        <v>0</v>
      </c>
    </row>
    <row r="84" spans="1:20" ht="26.25" customHeight="1" x14ac:dyDescent="0.25">
      <c r="A84" s="9" t="str">
        <f t="shared" si="6"/>
        <v>Московский</v>
      </c>
      <c r="B84" s="8" t="str">
        <f t="shared" si="8"/>
        <v>НОУ Школа "Деловая волна"</v>
      </c>
      <c r="C84" s="20">
        <f>VLOOKUP(B84,Списки!$C$1:$E$42,2,FALSE)</f>
        <v>15907</v>
      </c>
      <c r="D84" s="20" t="str">
        <f>VLOOKUP(B84,Списки!$C$1:$E$42,3,FALSE)</f>
        <v>СОШ</v>
      </c>
      <c r="E84" s="15"/>
      <c r="F84" s="8">
        <f t="shared" si="9"/>
        <v>0</v>
      </c>
      <c r="G84" s="8">
        <f t="shared" si="10"/>
        <v>0</v>
      </c>
      <c r="H84" s="8">
        <f t="shared" si="11"/>
        <v>15907081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35">
        <f t="shared" si="7"/>
        <v>0</v>
      </c>
    </row>
    <row r="85" spans="1:20" ht="26.25" customHeight="1" x14ac:dyDescent="0.25">
      <c r="A85" s="9" t="str">
        <f t="shared" si="6"/>
        <v>Московский</v>
      </c>
      <c r="B85" s="8" t="str">
        <f t="shared" si="8"/>
        <v>НОУ Школа "Деловая волна"</v>
      </c>
      <c r="C85" s="20">
        <f>VLOOKUP(B85,Списки!$C$1:$E$42,2,FALSE)</f>
        <v>15907</v>
      </c>
      <c r="D85" s="20" t="str">
        <f>VLOOKUP(B85,Списки!$C$1:$E$42,3,FALSE)</f>
        <v>СОШ</v>
      </c>
      <c r="E85" s="15"/>
      <c r="F85" s="8">
        <f t="shared" si="9"/>
        <v>0</v>
      </c>
      <c r="G85" s="8">
        <f t="shared" si="10"/>
        <v>0</v>
      </c>
      <c r="H85" s="8">
        <f t="shared" si="11"/>
        <v>15907082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35">
        <f t="shared" si="7"/>
        <v>0</v>
      </c>
    </row>
    <row r="86" spans="1:20" ht="26.25" customHeight="1" x14ac:dyDescent="0.25">
      <c r="A86" s="9" t="str">
        <f t="shared" si="6"/>
        <v>Московский</v>
      </c>
      <c r="B86" s="8" t="str">
        <f t="shared" si="8"/>
        <v>НОУ Школа "Деловая волна"</v>
      </c>
      <c r="C86" s="20">
        <f>VLOOKUP(B86,Списки!$C$1:$E$42,2,FALSE)</f>
        <v>15907</v>
      </c>
      <c r="D86" s="20" t="str">
        <f>VLOOKUP(B86,Списки!$C$1:$E$42,3,FALSE)</f>
        <v>СОШ</v>
      </c>
      <c r="E86" s="15"/>
      <c r="F86" s="8">
        <f t="shared" si="9"/>
        <v>0</v>
      </c>
      <c r="G86" s="8">
        <f t="shared" si="10"/>
        <v>0</v>
      </c>
      <c r="H86" s="8">
        <f t="shared" si="11"/>
        <v>15907083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35">
        <f t="shared" si="7"/>
        <v>0</v>
      </c>
    </row>
    <row r="87" spans="1:20" ht="26.25" customHeight="1" x14ac:dyDescent="0.25">
      <c r="A87" s="9" t="str">
        <f t="shared" si="6"/>
        <v>Московский</v>
      </c>
      <c r="B87" s="8" t="str">
        <f t="shared" si="8"/>
        <v>НОУ Школа "Деловая волна"</v>
      </c>
      <c r="C87" s="20">
        <f>VLOOKUP(B87,Списки!$C$1:$E$42,2,FALSE)</f>
        <v>15907</v>
      </c>
      <c r="D87" s="20" t="str">
        <f>VLOOKUP(B87,Списки!$C$1:$E$42,3,FALSE)</f>
        <v>СОШ</v>
      </c>
      <c r="E87" s="15"/>
      <c r="F87" s="8">
        <f t="shared" si="9"/>
        <v>0</v>
      </c>
      <c r="G87" s="8">
        <f t="shared" si="10"/>
        <v>0</v>
      </c>
      <c r="H87" s="8">
        <f t="shared" si="11"/>
        <v>15907084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35">
        <f t="shared" si="7"/>
        <v>0</v>
      </c>
    </row>
    <row r="88" spans="1:20" ht="26.25" customHeight="1" x14ac:dyDescent="0.25">
      <c r="A88" s="9" t="str">
        <f t="shared" si="6"/>
        <v>Московский</v>
      </c>
      <c r="B88" s="8" t="str">
        <f t="shared" si="8"/>
        <v>НОУ Школа "Деловая волна"</v>
      </c>
      <c r="C88" s="20">
        <f>VLOOKUP(B88,Списки!$C$1:$E$42,2,FALSE)</f>
        <v>15907</v>
      </c>
      <c r="D88" s="20" t="str">
        <f>VLOOKUP(B88,Списки!$C$1:$E$42,3,FALSE)</f>
        <v>СОШ</v>
      </c>
      <c r="E88" s="15"/>
      <c r="F88" s="8">
        <f t="shared" si="9"/>
        <v>0</v>
      </c>
      <c r="G88" s="8">
        <f t="shared" si="10"/>
        <v>0</v>
      </c>
      <c r="H88" s="8">
        <f t="shared" si="11"/>
        <v>15907085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35">
        <f t="shared" si="7"/>
        <v>0</v>
      </c>
    </row>
    <row r="89" spans="1:20" ht="26.25" customHeight="1" x14ac:dyDescent="0.25">
      <c r="A89" s="9" t="str">
        <f t="shared" si="6"/>
        <v>Московский</v>
      </c>
      <c r="B89" s="8" t="str">
        <f t="shared" si="8"/>
        <v>НОУ Школа "Деловая волна"</v>
      </c>
      <c r="C89" s="20">
        <f>VLOOKUP(B89,Списки!$C$1:$E$42,2,FALSE)</f>
        <v>15907</v>
      </c>
      <c r="D89" s="20" t="str">
        <f>VLOOKUP(B89,Списки!$C$1:$E$42,3,FALSE)</f>
        <v>СОШ</v>
      </c>
      <c r="E89" s="15"/>
      <c r="F89" s="8">
        <f t="shared" si="9"/>
        <v>0</v>
      </c>
      <c r="G89" s="8">
        <f t="shared" si="10"/>
        <v>0</v>
      </c>
      <c r="H89" s="8">
        <f t="shared" si="11"/>
        <v>15907086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5">
        <f t="shared" si="7"/>
        <v>0</v>
      </c>
    </row>
    <row r="90" spans="1:20" ht="26.25" customHeight="1" x14ac:dyDescent="0.25">
      <c r="A90" s="9" t="str">
        <f t="shared" si="6"/>
        <v>Московский</v>
      </c>
      <c r="B90" s="8" t="str">
        <f t="shared" si="8"/>
        <v>НОУ Школа "Деловая волна"</v>
      </c>
      <c r="C90" s="20">
        <f>VLOOKUP(B90,Списки!$C$1:$E$42,2,FALSE)</f>
        <v>15907</v>
      </c>
      <c r="D90" s="20" t="str">
        <f>VLOOKUP(B90,Списки!$C$1:$E$42,3,FALSE)</f>
        <v>СОШ</v>
      </c>
      <c r="E90" s="15"/>
      <c r="F90" s="8">
        <f t="shared" si="9"/>
        <v>0</v>
      </c>
      <c r="G90" s="8">
        <f t="shared" si="10"/>
        <v>0</v>
      </c>
      <c r="H90" s="8">
        <f t="shared" si="11"/>
        <v>15907087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5">
        <f t="shared" si="7"/>
        <v>0</v>
      </c>
    </row>
    <row r="91" spans="1:20" ht="26.25" customHeight="1" x14ac:dyDescent="0.25">
      <c r="A91" s="9" t="str">
        <f t="shared" si="6"/>
        <v>Московский</v>
      </c>
      <c r="B91" s="8" t="str">
        <f t="shared" si="8"/>
        <v>НОУ Школа "Деловая волна"</v>
      </c>
      <c r="C91" s="20">
        <f>VLOOKUP(B91,Списки!$C$1:$E$42,2,FALSE)</f>
        <v>15907</v>
      </c>
      <c r="D91" s="20" t="str">
        <f>VLOOKUP(B91,Списки!$C$1:$E$42,3,FALSE)</f>
        <v>СОШ</v>
      </c>
      <c r="E91" s="15"/>
      <c r="F91" s="8">
        <f t="shared" si="9"/>
        <v>0</v>
      </c>
      <c r="G91" s="8">
        <f t="shared" si="10"/>
        <v>0</v>
      </c>
      <c r="H91" s="8">
        <f t="shared" si="11"/>
        <v>15907088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5">
        <f t="shared" si="7"/>
        <v>0</v>
      </c>
    </row>
    <row r="92" spans="1:20" ht="26.25" customHeight="1" x14ac:dyDescent="0.25">
      <c r="A92" s="9" t="str">
        <f t="shared" si="6"/>
        <v>Московский</v>
      </c>
      <c r="B92" s="8" t="str">
        <f t="shared" si="8"/>
        <v>НОУ Школа "Деловая волна"</v>
      </c>
      <c r="C92" s="20">
        <f>VLOOKUP(B92,Списки!$C$1:$E$42,2,FALSE)</f>
        <v>15907</v>
      </c>
      <c r="D92" s="20" t="str">
        <f>VLOOKUP(B92,Списки!$C$1:$E$42,3,FALSE)</f>
        <v>СОШ</v>
      </c>
      <c r="E92" s="15"/>
      <c r="F92" s="8">
        <f t="shared" si="9"/>
        <v>0</v>
      </c>
      <c r="G92" s="8">
        <f t="shared" si="10"/>
        <v>0</v>
      </c>
      <c r="H92" s="8">
        <f t="shared" si="11"/>
        <v>15907089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35">
        <f t="shared" si="7"/>
        <v>0</v>
      </c>
    </row>
    <row r="93" spans="1:20" ht="26.25" customHeight="1" x14ac:dyDescent="0.25">
      <c r="A93" s="9" t="str">
        <f t="shared" si="6"/>
        <v>Московский</v>
      </c>
      <c r="B93" s="8" t="str">
        <f t="shared" si="8"/>
        <v>НОУ Школа "Деловая волна"</v>
      </c>
      <c r="C93" s="20">
        <f>VLOOKUP(B93,Списки!$C$1:$E$42,2,FALSE)</f>
        <v>15907</v>
      </c>
      <c r="D93" s="20" t="str">
        <f>VLOOKUP(B93,Списки!$C$1:$E$42,3,FALSE)</f>
        <v>СОШ</v>
      </c>
      <c r="E93" s="15"/>
      <c r="F93" s="8">
        <f t="shared" si="9"/>
        <v>0</v>
      </c>
      <c r="G93" s="8">
        <f t="shared" si="10"/>
        <v>0</v>
      </c>
      <c r="H93" s="8">
        <f t="shared" si="11"/>
        <v>15907090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35">
        <f t="shared" si="7"/>
        <v>0</v>
      </c>
    </row>
    <row r="94" spans="1:20" ht="26.25" customHeight="1" x14ac:dyDescent="0.25">
      <c r="A94" s="9" t="str">
        <f t="shared" si="6"/>
        <v>Московский</v>
      </c>
      <c r="B94" s="8" t="str">
        <f t="shared" si="8"/>
        <v>НОУ Школа "Деловая волна"</v>
      </c>
      <c r="C94" s="20">
        <f>VLOOKUP(B94,Списки!$C$1:$E$42,2,FALSE)</f>
        <v>15907</v>
      </c>
      <c r="D94" s="20" t="str">
        <f>VLOOKUP(B94,Списки!$C$1:$E$42,3,FALSE)</f>
        <v>СОШ</v>
      </c>
      <c r="E94" s="15"/>
      <c r="F94" s="8">
        <f t="shared" si="9"/>
        <v>0</v>
      </c>
      <c r="G94" s="8">
        <f t="shared" si="10"/>
        <v>0</v>
      </c>
      <c r="H94" s="8">
        <f t="shared" si="11"/>
        <v>15907091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35">
        <f t="shared" si="7"/>
        <v>0</v>
      </c>
    </row>
    <row r="95" spans="1:20" ht="26.25" customHeight="1" x14ac:dyDescent="0.25">
      <c r="A95" s="9" t="str">
        <f t="shared" si="6"/>
        <v>Московский</v>
      </c>
      <c r="B95" s="8" t="str">
        <f t="shared" si="8"/>
        <v>НОУ Школа "Деловая волна"</v>
      </c>
      <c r="C95" s="20">
        <f>VLOOKUP(B95,Списки!$C$1:$E$42,2,FALSE)</f>
        <v>15907</v>
      </c>
      <c r="D95" s="20" t="str">
        <f>VLOOKUP(B95,Списки!$C$1:$E$42,3,FALSE)</f>
        <v>СОШ</v>
      </c>
      <c r="E95" s="15"/>
      <c r="F95" s="8">
        <f t="shared" si="9"/>
        <v>0</v>
      </c>
      <c r="G95" s="8">
        <f t="shared" si="10"/>
        <v>0</v>
      </c>
      <c r="H95" s="8">
        <f t="shared" si="11"/>
        <v>15907092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35">
        <f t="shared" si="7"/>
        <v>0</v>
      </c>
    </row>
    <row r="96" spans="1:20" ht="26.25" customHeight="1" x14ac:dyDescent="0.25">
      <c r="A96" s="9" t="str">
        <f t="shared" si="6"/>
        <v>Московский</v>
      </c>
      <c r="B96" s="8" t="str">
        <f t="shared" si="8"/>
        <v>НОУ Школа "Деловая волна"</v>
      </c>
      <c r="C96" s="20">
        <f>VLOOKUP(B96,Списки!$C$1:$E$42,2,FALSE)</f>
        <v>15907</v>
      </c>
      <c r="D96" s="20" t="str">
        <f>VLOOKUP(B96,Списки!$C$1:$E$42,3,FALSE)</f>
        <v>СОШ</v>
      </c>
      <c r="E96" s="15"/>
      <c r="F96" s="8">
        <f t="shared" si="9"/>
        <v>0</v>
      </c>
      <c r="G96" s="8">
        <f t="shared" si="10"/>
        <v>0</v>
      </c>
      <c r="H96" s="8">
        <f t="shared" si="11"/>
        <v>15907093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35">
        <f t="shared" si="7"/>
        <v>0</v>
      </c>
    </row>
    <row r="97" spans="1:20" ht="26.25" customHeight="1" x14ac:dyDescent="0.25">
      <c r="A97" s="9" t="str">
        <f t="shared" si="6"/>
        <v>Московский</v>
      </c>
      <c r="B97" s="8" t="str">
        <f t="shared" si="8"/>
        <v>НОУ Школа "Деловая волна"</v>
      </c>
      <c r="C97" s="20">
        <f>VLOOKUP(B97,Списки!$C$1:$E$42,2,FALSE)</f>
        <v>15907</v>
      </c>
      <c r="D97" s="20" t="str">
        <f>VLOOKUP(B97,Списки!$C$1:$E$42,3,FALSE)</f>
        <v>СОШ</v>
      </c>
      <c r="E97" s="15"/>
      <c r="F97" s="8">
        <f t="shared" si="9"/>
        <v>0</v>
      </c>
      <c r="G97" s="8">
        <f t="shared" si="10"/>
        <v>0</v>
      </c>
      <c r="H97" s="8">
        <f t="shared" si="11"/>
        <v>15907094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35">
        <f t="shared" si="7"/>
        <v>0</v>
      </c>
    </row>
    <row r="98" spans="1:20" ht="26.25" customHeight="1" x14ac:dyDescent="0.25">
      <c r="A98" s="9" t="str">
        <f t="shared" si="6"/>
        <v>Московский</v>
      </c>
      <c r="B98" s="8" t="str">
        <f t="shared" si="8"/>
        <v>НОУ Школа "Деловая волна"</v>
      </c>
      <c r="C98" s="20">
        <f>VLOOKUP(B98,Списки!$C$1:$E$42,2,FALSE)</f>
        <v>15907</v>
      </c>
      <c r="D98" s="20" t="str">
        <f>VLOOKUP(B98,Списки!$C$1:$E$42,3,FALSE)</f>
        <v>СОШ</v>
      </c>
      <c r="E98" s="15"/>
      <c r="F98" s="8">
        <f t="shared" si="9"/>
        <v>0</v>
      </c>
      <c r="G98" s="8">
        <f t="shared" si="10"/>
        <v>0</v>
      </c>
      <c r="H98" s="8">
        <f t="shared" si="11"/>
        <v>15907095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5">
        <f t="shared" si="7"/>
        <v>0</v>
      </c>
    </row>
    <row r="99" spans="1:20" ht="26.25" customHeight="1" x14ac:dyDescent="0.25">
      <c r="A99" s="9" t="str">
        <f t="shared" si="6"/>
        <v>Московский</v>
      </c>
      <c r="B99" s="8" t="str">
        <f t="shared" si="8"/>
        <v>НОУ Школа "Деловая волна"</v>
      </c>
      <c r="C99" s="20">
        <f>VLOOKUP(B99,Списки!$C$1:$E$42,2,FALSE)</f>
        <v>15907</v>
      </c>
      <c r="D99" s="20" t="str">
        <f>VLOOKUP(B99,Списки!$C$1:$E$42,3,FALSE)</f>
        <v>СОШ</v>
      </c>
      <c r="E99" s="15"/>
      <c r="F99" s="8">
        <f t="shared" si="9"/>
        <v>0</v>
      </c>
      <c r="G99" s="8">
        <f t="shared" si="10"/>
        <v>0</v>
      </c>
      <c r="H99" s="8">
        <f t="shared" si="11"/>
        <v>15907096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35">
        <f t="shared" si="7"/>
        <v>0</v>
      </c>
    </row>
    <row r="100" spans="1:20" ht="26.25" customHeight="1" x14ac:dyDescent="0.25">
      <c r="A100" s="9" t="str">
        <f t="shared" si="6"/>
        <v>Московский</v>
      </c>
      <c r="B100" s="8" t="str">
        <f t="shared" si="8"/>
        <v>НОУ Школа "Деловая волна"</v>
      </c>
      <c r="C100" s="20">
        <f>VLOOKUP(B100,Списки!$C$1:$E$42,2,FALSE)</f>
        <v>15907</v>
      </c>
      <c r="D100" s="20" t="str">
        <f>VLOOKUP(B100,Списки!$C$1:$E$42,3,FALSE)</f>
        <v>СОШ</v>
      </c>
      <c r="E100" s="15"/>
      <c r="F100" s="8">
        <f t="shared" si="9"/>
        <v>0</v>
      </c>
      <c r="G100" s="8">
        <f t="shared" si="10"/>
        <v>0</v>
      </c>
      <c r="H100" s="8">
        <f t="shared" si="11"/>
        <v>15907097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5">
        <f t="shared" si="7"/>
        <v>0</v>
      </c>
    </row>
    <row r="101" spans="1:20" ht="26.25" customHeight="1" x14ac:dyDescent="0.25">
      <c r="A101" s="9" t="str">
        <f t="shared" si="6"/>
        <v>Московский</v>
      </c>
      <c r="B101" s="8" t="str">
        <f t="shared" si="8"/>
        <v>НОУ Школа "Деловая волна"</v>
      </c>
      <c r="C101" s="20">
        <f>VLOOKUP(B101,Списки!$C$1:$E$42,2,FALSE)</f>
        <v>15907</v>
      </c>
      <c r="D101" s="20" t="str">
        <f>VLOOKUP(B101,Списки!$C$1:$E$42,3,FALSE)</f>
        <v>СОШ</v>
      </c>
      <c r="E101" s="15"/>
      <c r="F101" s="8">
        <f t="shared" si="9"/>
        <v>0</v>
      </c>
      <c r="G101" s="8">
        <f t="shared" si="10"/>
        <v>0</v>
      </c>
      <c r="H101" s="8">
        <f t="shared" si="11"/>
        <v>15907098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35">
        <f t="shared" si="7"/>
        <v>0</v>
      </c>
    </row>
    <row r="102" spans="1:20" ht="26.25" customHeight="1" x14ac:dyDescent="0.25">
      <c r="A102" s="9" t="str">
        <f t="shared" si="6"/>
        <v>Московский</v>
      </c>
      <c r="B102" s="8" t="str">
        <f t="shared" si="8"/>
        <v>НОУ Школа "Деловая волна"</v>
      </c>
      <c r="C102" s="20">
        <f>VLOOKUP(B102,Списки!$C$1:$E$42,2,FALSE)</f>
        <v>15907</v>
      </c>
      <c r="D102" s="20" t="str">
        <f>VLOOKUP(B102,Списки!$C$1:$E$42,3,FALSE)</f>
        <v>СОШ</v>
      </c>
      <c r="E102" s="15"/>
      <c r="F102" s="8">
        <f t="shared" si="9"/>
        <v>0</v>
      </c>
      <c r="G102" s="8">
        <f t="shared" si="10"/>
        <v>0</v>
      </c>
      <c r="H102" s="8">
        <f t="shared" si="11"/>
        <v>15907099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35">
        <f t="shared" si="7"/>
        <v>0</v>
      </c>
    </row>
    <row r="103" spans="1:20" ht="26.25" customHeight="1" x14ac:dyDescent="0.25">
      <c r="A103" s="9" t="str">
        <f t="shared" si="6"/>
        <v>Московский</v>
      </c>
      <c r="B103" s="8" t="str">
        <f t="shared" si="8"/>
        <v>НОУ Школа "Деловая волна"</v>
      </c>
      <c r="C103" s="20">
        <f>VLOOKUP(B103,Списки!$C$1:$E$42,2,FALSE)</f>
        <v>15907</v>
      </c>
      <c r="D103" s="20" t="str">
        <f>VLOOKUP(B103,Списки!$C$1:$E$42,3,FALSE)</f>
        <v>СОШ</v>
      </c>
      <c r="E103" s="15"/>
      <c r="F103" s="8">
        <f t="shared" si="9"/>
        <v>0</v>
      </c>
      <c r="G103" s="8">
        <f t="shared" si="10"/>
        <v>0</v>
      </c>
      <c r="H103" s="8">
        <f t="shared" si="11"/>
        <v>15907100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35">
        <f t="shared" si="7"/>
        <v>0</v>
      </c>
    </row>
    <row r="104" spans="1:20" ht="26.25" customHeight="1" x14ac:dyDescent="0.25">
      <c r="A104" s="9" t="str">
        <f t="shared" si="6"/>
        <v>Московский</v>
      </c>
      <c r="B104" s="8" t="str">
        <f t="shared" si="8"/>
        <v>НОУ Школа "Деловая волна"</v>
      </c>
      <c r="C104" s="20">
        <f>VLOOKUP(B104,Списки!$C$1:$E$42,2,FALSE)</f>
        <v>15907</v>
      </c>
      <c r="D104" s="20" t="str">
        <f>VLOOKUP(B104,Списки!$C$1:$E$42,3,FALSE)</f>
        <v>СОШ</v>
      </c>
      <c r="E104" s="15"/>
      <c r="F104" s="8">
        <f t="shared" si="9"/>
        <v>0</v>
      </c>
      <c r="G104" s="8">
        <f t="shared" si="10"/>
        <v>0</v>
      </c>
      <c r="H104" s="8">
        <f t="shared" si="11"/>
        <v>15907101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35">
        <f t="shared" si="7"/>
        <v>0</v>
      </c>
    </row>
    <row r="105" spans="1:20" ht="26.25" customHeight="1" x14ac:dyDescent="0.25">
      <c r="A105" s="9" t="str">
        <f t="shared" si="6"/>
        <v>Московский</v>
      </c>
      <c r="B105" s="8" t="str">
        <f t="shared" si="8"/>
        <v>НОУ Школа "Деловая волна"</v>
      </c>
      <c r="C105" s="20">
        <f>VLOOKUP(B105,Списки!$C$1:$E$42,2,FALSE)</f>
        <v>15907</v>
      </c>
      <c r="D105" s="20" t="str">
        <f>VLOOKUP(B105,Списки!$C$1:$E$42,3,FALSE)</f>
        <v>СОШ</v>
      </c>
      <c r="E105" s="15"/>
      <c r="F105" s="8">
        <f t="shared" si="9"/>
        <v>0</v>
      </c>
      <c r="G105" s="8">
        <f t="shared" si="10"/>
        <v>0</v>
      </c>
      <c r="H105" s="8">
        <f t="shared" si="11"/>
        <v>15907102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5">
        <f t="shared" si="7"/>
        <v>0</v>
      </c>
    </row>
    <row r="106" spans="1:20" ht="26.25" customHeight="1" x14ac:dyDescent="0.25">
      <c r="A106" s="9" t="str">
        <f t="shared" si="6"/>
        <v>Московский</v>
      </c>
      <c r="B106" s="8" t="str">
        <f t="shared" si="8"/>
        <v>НОУ Школа "Деловая волна"</v>
      </c>
      <c r="C106" s="20">
        <f>VLOOKUP(B106,Списки!$C$1:$E$42,2,FALSE)</f>
        <v>15907</v>
      </c>
      <c r="D106" s="20" t="str">
        <f>VLOOKUP(B106,Списки!$C$1:$E$42,3,FALSE)</f>
        <v>СОШ</v>
      </c>
      <c r="E106" s="15"/>
      <c r="F106" s="8">
        <f t="shared" si="9"/>
        <v>0</v>
      </c>
      <c r="G106" s="8">
        <f t="shared" si="10"/>
        <v>0</v>
      </c>
      <c r="H106" s="8">
        <f t="shared" si="11"/>
        <v>15907103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35">
        <f t="shared" si="7"/>
        <v>0</v>
      </c>
    </row>
    <row r="107" spans="1:20" ht="26.25" customHeight="1" x14ac:dyDescent="0.25">
      <c r="A107" s="9" t="str">
        <f t="shared" si="6"/>
        <v>Московский</v>
      </c>
      <c r="B107" s="8" t="str">
        <f t="shared" si="8"/>
        <v>НОУ Школа "Деловая волна"</v>
      </c>
      <c r="C107" s="20">
        <f>VLOOKUP(B107,Списки!$C$1:$E$42,2,FALSE)</f>
        <v>15907</v>
      </c>
      <c r="D107" s="20" t="str">
        <f>VLOOKUP(B107,Списки!$C$1:$E$42,3,FALSE)</f>
        <v>СОШ</v>
      </c>
      <c r="E107" s="15"/>
      <c r="F107" s="8">
        <f t="shared" si="9"/>
        <v>0</v>
      </c>
      <c r="G107" s="8">
        <f t="shared" si="10"/>
        <v>0</v>
      </c>
      <c r="H107" s="8">
        <f t="shared" si="11"/>
        <v>15907104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35">
        <f t="shared" si="7"/>
        <v>0</v>
      </c>
    </row>
    <row r="108" spans="1:20" ht="26.25" customHeight="1" x14ac:dyDescent="0.25">
      <c r="A108" s="9" t="str">
        <f t="shared" si="6"/>
        <v>Московский</v>
      </c>
      <c r="B108" s="8" t="str">
        <f t="shared" si="8"/>
        <v>НОУ Школа "Деловая волна"</v>
      </c>
      <c r="C108" s="20">
        <f>VLOOKUP(B108,Списки!$C$1:$E$42,2,FALSE)</f>
        <v>15907</v>
      </c>
      <c r="D108" s="20" t="str">
        <f>VLOOKUP(B108,Списки!$C$1:$E$42,3,FALSE)</f>
        <v>СОШ</v>
      </c>
      <c r="E108" s="15"/>
      <c r="F108" s="8">
        <f t="shared" si="9"/>
        <v>0</v>
      </c>
      <c r="G108" s="8">
        <f t="shared" si="10"/>
        <v>0</v>
      </c>
      <c r="H108" s="8">
        <f t="shared" si="11"/>
        <v>15907105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35">
        <f t="shared" si="7"/>
        <v>0</v>
      </c>
    </row>
    <row r="109" spans="1:20" ht="26.25" customHeight="1" x14ac:dyDescent="0.25">
      <c r="A109" s="9" t="str">
        <f t="shared" si="6"/>
        <v>Московский</v>
      </c>
      <c r="B109" s="8" t="str">
        <f t="shared" si="8"/>
        <v>НОУ Школа "Деловая волна"</v>
      </c>
      <c r="C109" s="20">
        <f>VLOOKUP(B109,Списки!$C$1:$E$42,2,FALSE)</f>
        <v>15907</v>
      </c>
      <c r="D109" s="20" t="str">
        <f>VLOOKUP(B109,Списки!$C$1:$E$42,3,FALSE)</f>
        <v>СОШ</v>
      </c>
      <c r="E109" s="15"/>
      <c r="F109" s="8">
        <f t="shared" si="9"/>
        <v>0</v>
      </c>
      <c r="G109" s="8">
        <f t="shared" si="10"/>
        <v>0</v>
      </c>
      <c r="H109" s="8">
        <f t="shared" si="11"/>
        <v>15907106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35">
        <f t="shared" si="7"/>
        <v>0</v>
      </c>
    </row>
    <row r="110" spans="1:20" ht="26.25" customHeight="1" x14ac:dyDescent="0.25">
      <c r="A110" s="9" t="str">
        <f t="shared" si="6"/>
        <v>Московский</v>
      </c>
      <c r="B110" s="8" t="str">
        <f t="shared" si="8"/>
        <v>НОУ Школа "Деловая волна"</v>
      </c>
      <c r="C110" s="20">
        <f>VLOOKUP(B110,Списки!$C$1:$E$42,2,FALSE)</f>
        <v>15907</v>
      </c>
      <c r="D110" s="20" t="str">
        <f>VLOOKUP(B110,Списки!$C$1:$E$42,3,FALSE)</f>
        <v>СОШ</v>
      </c>
      <c r="E110" s="15"/>
      <c r="F110" s="8">
        <f t="shared" si="9"/>
        <v>0</v>
      </c>
      <c r="G110" s="8">
        <f t="shared" si="10"/>
        <v>0</v>
      </c>
      <c r="H110" s="8">
        <f t="shared" si="11"/>
        <v>15907107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35">
        <f t="shared" si="7"/>
        <v>0</v>
      </c>
    </row>
    <row r="111" spans="1:20" ht="26.25" customHeight="1" x14ac:dyDescent="0.25">
      <c r="A111" s="9" t="str">
        <f t="shared" si="6"/>
        <v>Московский</v>
      </c>
      <c r="B111" s="8" t="str">
        <f t="shared" si="8"/>
        <v>НОУ Школа "Деловая волна"</v>
      </c>
      <c r="C111" s="20">
        <f>VLOOKUP(B111,Списки!$C$1:$E$42,2,FALSE)</f>
        <v>15907</v>
      </c>
      <c r="D111" s="20" t="str">
        <f>VLOOKUP(B111,Списки!$C$1:$E$42,3,FALSE)</f>
        <v>СОШ</v>
      </c>
      <c r="E111" s="15"/>
      <c r="F111" s="8">
        <f t="shared" si="9"/>
        <v>0</v>
      </c>
      <c r="G111" s="8">
        <f t="shared" si="10"/>
        <v>0</v>
      </c>
      <c r="H111" s="8">
        <f t="shared" si="11"/>
        <v>15907108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35">
        <f t="shared" si="7"/>
        <v>0</v>
      </c>
    </row>
    <row r="112" spans="1:20" ht="26.25" customHeight="1" x14ac:dyDescent="0.25">
      <c r="A112" s="9" t="str">
        <f t="shared" si="6"/>
        <v>Московский</v>
      </c>
      <c r="B112" s="8" t="str">
        <f t="shared" si="8"/>
        <v>НОУ Школа "Деловая волна"</v>
      </c>
      <c r="C112" s="20">
        <f>VLOOKUP(B112,Списки!$C$1:$E$42,2,FALSE)</f>
        <v>15907</v>
      </c>
      <c r="D112" s="20" t="str">
        <f>VLOOKUP(B112,Списки!$C$1:$E$42,3,FALSE)</f>
        <v>СОШ</v>
      </c>
      <c r="E112" s="15"/>
      <c r="F112" s="8">
        <f t="shared" si="9"/>
        <v>0</v>
      </c>
      <c r="G112" s="8">
        <f t="shared" si="10"/>
        <v>0</v>
      </c>
      <c r="H112" s="8">
        <f t="shared" si="11"/>
        <v>15907109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35">
        <f t="shared" si="7"/>
        <v>0</v>
      </c>
    </row>
    <row r="113" spans="1:20" ht="26.25" customHeight="1" x14ac:dyDescent="0.25">
      <c r="A113" s="9" t="str">
        <f t="shared" si="6"/>
        <v>Московский</v>
      </c>
      <c r="B113" s="8" t="str">
        <f t="shared" si="8"/>
        <v>НОУ Школа "Деловая волна"</v>
      </c>
      <c r="C113" s="20">
        <f>VLOOKUP(B113,Списки!$C$1:$E$42,2,FALSE)</f>
        <v>15907</v>
      </c>
      <c r="D113" s="20" t="str">
        <f>VLOOKUP(B113,Списки!$C$1:$E$42,3,FALSE)</f>
        <v>СОШ</v>
      </c>
      <c r="E113" s="15"/>
      <c r="F113" s="8">
        <f t="shared" si="9"/>
        <v>0</v>
      </c>
      <c r="G113" s="8">
        <f t="shared" si="10"/>
        <v>0</v>
      </c>
      <c r="H113" s="8">
        <f t="shared" si="11"/>
        <v>15907110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35">
        <f t="shared" si="7"/>
        <v>0</v>
      </c>
    </row>
    <row r="114" spans="1:20" ht="26.25" customHeight="1" x14ac:dyDescent="0.25">
      <c r="A114" s="9" t="str">
        <f t="shared" si="6"/>
        <v>Московский</v>
      </c>
      <c r="B114" s="8" t="str">
        <f t="shared" si="8"/>
        <v>НОУ Школа "Деловая волна"</v>
      </c>
      <c r="C114" s="20">
        <f>VLOOKUP(B114,Списки!$C$1:$E$42,2,FALSE)</f>
        <v>15907</v>
      </c>
      <c r="D114" s="20" t="str">
        <f>VLOOKUP(B114,Списки!$C$1:$E$42,3,FALSE)</f>
        <v>СОШ</v>
      </c>
      <c r="E114" s="15"/>
      <c r="F114" s="8">
        <f t="shared" si="9"/>
        <v>0</v>
      </c>
      <c r="G114" s="8">
        <f t="shared" si="10"/>
        <v>0</v>
      </c>
      <c r="H114" s="8">
        <f t="shared" si="11"/>
        <v>15907111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5">
        <f t="shared" si="7"/>
        <v>0</v>
      </c>
    </row>
    <row r="115" spans="1:20" ht="26.25" customHeight="1" x14ac:dyDescent="0.25">
      <c r="A115" s="9" t="str">
        <f t="shared" si="6"/>
        <v>Московский</v>
      </c>
      <c r="B115" s="8" t="str">
        <f t="shared" si="8"/>
        <v>НОУ Школа "Деловая волна"</v>
      </c>
      <c r="C115" s="20">
        <f>VLOOKUP(B115,Списки!$C$1:$E$42,2,FALSE)</f>
        <v>15907</v>
      </c>
      <c r="D115" s="20" t="str">
        <f>VLOOKUP(B115,Списки!$C$1:$E$42,3,FALSE)</f>
        <v>СОШ</v>
      </c>
      <c r="E115" s="15"/>
      <c r="F115" s="8">
        <f t="shared" si="9"/>
        <v>0</v>
      </c>
      <c r="G115" s="8">
        <f t="shared" si="10"/>
        <v>0</v>
      </c>
      <c r="H115" s="8">
        <f t="shared" si="11"/>
        <v>15907112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35">
        <f t="shared" si="7"/>
        <v>0</v>
      </c>
    </row>
    <row r="116" spans="1:20" ht="26.25" customHeight="1" x14ac:dyDescent="0.25">
      <c r="A116" s="9" t="str">
        <f t="shared" si="6"/>
        <v>Московский</v>
      </c>
      <c r="B116" s="8" t="str">
        <f t="shared" si="8"/>
        <v>НОУ Школа "Деловая волна"</v>
      </c>
      <c r="C116" s="20">
        <f>VLOOKUP(B116,Списки!$C$1:$E$42,2,FALSE)</f>
        <v>15907</v>
      </c>
      <c r="D116" s="20" t="str">
        <f>VLOOKUP(B116,Списки!$C$1:$E$42,3,FALSE)</f>
        <v>СОШ</v>
      </c>
      <c r="E116" s="15"/>
      <c r="F116" s="8">
        <f t="shared" si="9"/>
        <v>0</v>
      </c>
      <c r="G116" s="8">
        <f t="shared" si="10"/>
        <v>0</v>
      </c>
      <c r="H116" s="8">
        <f t="shared" si="11"/>
        <v>15907113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35">
        <f t="shared" si="7"/>
        <v>0</v>
      </c>
    </row>
    <row r="117" spans="1:20" ht="26.25" customHeight="1" x14ac:dyDescent="0.25">
      <c r="A117" s="9" t="str">
        <f t="shared" si="6"/>
        <v>Московский</v>
      </c>
      <c r="B117" s="8" t="str">
        <f t="shared" si="8"/>
        <v>НОУ Школа "Деловая волна"</v>
      </c>
      <c r="C117" s="20">
        <f>VLOOKUP(B117,Списки!$C$1:$E$42,2,FALSE)</f>
        <v>15907</v>
      </c>
      <c r="D117" s="20" t="str">
        <f>VLOOKUP(B117,Списки!$C$1:$E$42,3,FALSE)</f>
        <v>СОШ</v>
      </c>
      <c r="E117" s="15"/>
      <c r="F117" s="8">
        <f t="shared" si="9"/>
        <v>0</v>
      </c>
      <c r="G117" s="8">
        <f t="shared" si="10"/>
        <v>0</v>
      </c>
      <c r="H117" s="8">
        <f t="shared" si="11"/>
        <v>15907114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35">
        <f t="shared" si="7"/>
        <v>0</v>
      </c>
    </row>
    <row r="118" spans="1:20" ht="26.25" customHeight="1" x14ac:dyDescent="0.25">
      <c r="A118" s="9" t="str">
        <f t="shared" si="6"/>
        <v>Московский</v>
      </c>
      <c r="B118" s="8" t="str">
        <f t="shared" si="8"/>
        <v>НОУ Школа "Деловая волна"</v>
      </c>
      <c r="C118" s="20">
        <f>VLOOKUP(B118,Списки!$C$1:$E$42,2,FALSE)</f>
        <v>15907</v>
      </c>
      <c r="D118" s="20" t="str">
        <f>VLOOKUP(B118,Списки!$C$1:$E$42,3,FALSE)</f>
        <v>СОШ</v>
      </c>
      <c r="E118" s="15"/>
      <c r="F118" s="8">
        <f t="shared" si="9"/>
        <v>0</v>
      </c>
      <c r="G118" s="8">
        <f t="shared" si="10"/>
        <v>0</v>
      </c>
      <c r="H118" s="8">
        <f t="shared" si="11"/>
        <v>15907115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35">
        <f t="shared" si="7"/>
        <v>0</v>
      </c>
    </row>
    <row r="119" spans="1:20" ht="26.25" customHeight="1" x14ac:dyDescent="0.25">
      <c r="A119" s="9" t="str">
        <f t="shared" si="6"/>
        <v>Московский</v>
      </c>
      <c r="B119" s="8" t="str">
        <f t="shared" si="8"/>
        <v>НОУ Школа "Деловая волна"</v>
      </c>
      <c r="C119" s="20">
        <f>VLOOKUP(B119,Списки!$C$1:$E$42,2,FALSE)</f>
        <v>15907</v>
      </c>
      <c r="D119" s="20" t="str">
        <f>VLOOKUP(B119,Списки!$C$1:$E$42,3,FALSE)</f>
        <v>СОШ</v>
      </c>
      <c r="E119" s="15"/>
      <c r="F119" s="8">
        <f t="shared" si="9"/>
        <v>0</v>
      </c>
      <c r="G119" s="8">
        <f t="shared" si="10"/>
        <v>0</v>
      </c>
      <c r="H119" s="8">
        <f t="shared" si="11"/>
        <v>15907116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35">
        <f t="shared" si="7"/>
        <v>0</v>
      </c>
    </row>
    <row r="120" spans="1:20" ht="26.25" customHeight="1" x14ac:dyDescent="0.25">
      <c r="A120" s="9" t="str">
        <f t="shared" si="6"/>
        <v>Московский</v>
      </c>
      <c r="B120" s="8" t="str">
        <f t="shared" si="8"/>
        <v>НОУ Школа "Деловая волна"</v>
      </c>
      <c r="C120" s="20">
        <f>VLOOKUP(B120,Списки!$C$1:$E$42,2,FALSE)</f>
        <v>15907</v>
      </c>
      <c r="D120" s="20" t="str">
        <f>VLOOKUP(B120,Списки!$C$1:$E$42,3,FALSE)</f>
        <v>СОШ</v>
      </c>
      <c r="E120" s="15"/>
      <c r="F120" s="8">
        <f t="shared" si="9"/>
        <v>0</v>
      </c>
      <c r="G120" s="8">
        <f t="shared" si="10"/>
        <v>0</v>
      </c>
      <c r="H120" s="8">
        <f t="shared" si="11"/>
        <v>15907117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35">
        <f t="shared" si="7"/>
        <v>0</v>
      </c>
    </row>
    <row r="121" spans="1:20" ht="26.25" customHeight="1" x14ac:dyDescent="0.25">
      <c r="A121" s="9" t="str">
        <f t="shared" si="6"/>
        <v>Московский</v>
      </c>
      <c r="B121" s="8" t="str">
        <f t="shared" si="8"/>
        <v>НОУ Школа "Деловая волна"</v>
      </c>
      <c r="C121" s="20">
        <f>VLOOKUP(B121,Списки!$C$1:$E$42,2,FALSE)</f>
        <v>15907</v>
      </c>
      <c r="D121" s="20" t="str">
        <f>VLOOKUP(B121,Списки!$C$1:$E$42,3,FALSE)</f>
        <v>СОШ</v>
      </c>
      <c r="E121" s="15"/>
      <c r="F121" s="8">
        <f t="shared" si="9"/>
        <v>0</v>
      </c>
      <c r="G121" s="8">
        <f t="shared" si="10"/>
        <v>0</v>
      </c>
      <c r="H121" s="8">
        <f t="shared" si="11"/>
        <v>15907118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35">
        <f t="shared" si="7"/>
        <v>0</v>
      </c>
    </row>
    <row r="122" spans="1:20" ht="26.25" customHeight="1" x14ac:dyDescent="0.25">
      <c r="A122" s="9" t="str">
        <f t="shared" si="6"/>
        <v>Московский</v>
      </c>
      <c r="B122" s="8" t="str">
        <f t="shared" si="8"/>
        <v>НОУ Школа "Деловая волна"</v>
      </c>
      <c r="C122" s="20">
        <f>VLOOKUP(B122,Списки!$C$1:$E$42,2,FALSE)</f>
        <v>15907</v>
      </c>
      <c r="D122" s="20" t="str">
        <f>VLOOKUP(B122,Списки!$C$1:$E$42,3,FALSE)</f>
        <v>СОШ</v>
      </c>
      <c r="E122" s="15"/>
      <c r="F122" s="8">
        <f t="shared" si="9"/>
        <v>0</v>
      </c>
      <c r="G122" s="8">
        <f t="shared" si="10"/>
        <v>0</v>
      </c>
      <c r="H122" s="8">
        <f t="shared" si="11"/>
        <v>15907119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35">
        <f t="shared" si="7"/>
        <v>0</v>
      </c>
    </row>
    <row r="123" spans="1:20" ht="26.25" customHeight="1" x14ac:dyDescent="0.25">
      <c r="A123" s="9" t="str">
        <f t="shared" si="6"/>
        <v>Московский</v>
      </c>
      <c r="B123" s="8" t="str">
        <f t="shared" si="8"/>
        <v>НОУ Школа "Деловая волна"</v>
      </c>
      <c r="C123" s="20">
        <f>VLOOKUP(B123,Списки!$C$1:$E$42,2,FALSE)</f>
        <v>15907</v>
      </c>
      <c r="D123" s="20" t="str">
        <f>VLOOKUP(B123,Списки!$C$1:$E$42,3,FALSE)</f>
        <v>СОШ</v>
      </c>
      <c r="E123" s="15"/>
      <c r="F123" s="8">
        <f t="shared" si="9"/>
        <v>0</v>
      </c>
      <c r="G123" s="8">
        <f t="shared" si="10"/>
        <v>0</v>
      </c>
      <c r="H123" s="8">
        <f t="shared" si="11"/>
        <v>15907120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35">
        <f t="shared" si="7"/>
        <v>0</v>
      </c>
    </row>
    <row r="124" spans="1:20" ht="26.25" customHeight="1" x14ac:dyDescent="0.25">
      <c r="A124" s="9" t="str">
        <f t="shared" si="6"/>
        <v>Московский</v>
      </c>
      <c r="B124" s="8" t="str">
        <f t="shared" si="8"/>
        <v>НОУ Школа "Деловая волна"</v>
      </c>
      <c r="C124" s="20">
        <f>VLOOKUP(B124,Списки!$C$1:$E$42,2,FALSE)</f>
        <v>15907</v>
      </c>
      <c r="D124" s="20" t="str">
        <f>VLOOKUP(B124,Списки!$C$1:$E$42,3,FALSE)</f>
        <v>СОШ</v>
      </c>
      <c r="E124" s="15"/>
      <c r="F124" s="8">
        <f t="shared" si="9"/>
        <v>0</v>
      </c>
      <c r="G124" s="8">
        <f t="shared" si="10"/>
        <v>0</v>
      </c>
      <c r="H124" s="8">
        <f t="shared" si="11"/>
        <v>15907121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35">
        <f t="shared" si="7"/>
        <v>0</v>
      </c>
    </row>
    <row r="125" spans="1:20" ht="26.25" customHeight="1" x14ac:dyDescent="0.25">
      <c r="A125" s="9" t="str">
        <f t="shared" si="6"/>
        <v>Московский</v>
      </c>
      <c r="B125" s="8" t="str">
        <f t="shared" si="8"/>
        <v>НОУ Школа "Деловая волна"</v>
      </c>
      <c r="C125" s="20">
        <f>VLOOKUP(B125,Списки!$C$1:$E$42,2,FALSE)</f>
        <v>15907</v>
      </c>
      <c r="D125" s="20" t="str">
        <f>VLOOKUP(B125,Списки!$C$1:$E$42,3,FALSE)</f>
        <v>СОШ</v>
      </c>
      <c r="E125" s="15"/>
      <c r="F125" s="8">
        <f t="shared" si="9"/>
        <v>0</v>
      </c>
      <c r="G125" s="8">
        <f t="shared" si="10"/>
        <v>0</v>
      </c>
      <c r="H125" s="8">
        <f t="shared" si="11"/>
        <v>15907122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35">
        <f t="shared" si="7"/>
        <v>0</v>
      </c>
    </row>
    <row r="126" spans="1:20" ht="26.25" customHeight="1" x14ac:dyDescent="0.25">
      <c r="A126" s="9" t="str">
        <f t="shared" si="6"/>
        <v>Московский</v>
      </c>
      <c r="B126" s="8" t="str">
        <f t="shared" si="8"/>
        <v>НОУ Школа "Деловая волна"</v>
      </c>
      <c r="C126" s="20">
        <f>VLOOKUP(B126,Списки!$C$1:$E$42,2,FALSE)</f>
        <v>15907</v>
      </c>
      <c r="D126" s="20" t="str">
        <f>VLOOKUP(B126,Списки!$C$1:$E$42,3,FALSE)</f>
        <v>СОШ</v>
      </c>
      <c r="E126" s="15"/>
      <c r="F126" s="8">
        <f t="shared" si="9"/>
        <v>0</v>
      </c>
      <c r="G126" s="8">
        <f t="shared" si="10"/>
        <v>0</v>
      </c>
      <c r="H126" s="8">
        <f t="shared" si="11"/>
        <v>15907123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35">
        <f t="shared" si="7"/>
        <v>0</v>
      </c>
    </row>
    <row r="127" spans="1:20" ht="26.25" customHeight="1" x14ac:dyDescent="0.25">
      <c r="A127" s="9" t="str">
        <f t="shared" si="6"/>
        <v>Московский</v>
      </c>
      <c r="B127" s="8" t="str">
        <f t="shared" si="8"/>
        <v>НОУ Школа "Деловая волна"</v>
      </c>
      <c r="C127" s="20">
        <f>VLOOKUP(B127,Списки!$C$1:$E$42,2,FALSE)</f>
        <v>15907</v>
      </c>
      <c r="D127" s="20" t="str">
        <f>VLOOKUP(B127,Списки!$C$1:$E$42,3,FALSE)</f>
        <v>СОШ</v>
      </c>
      <c r="E127" s="15"/>
      <c r="F127" s="8">
        <f t="shared" si="9"/>
        <v>0</v>
      </c>
      <c r="G127" s="8">
        <f t="shared" si="10"/>
        <v>0</v>
      </c>
      <c r="H127" s="8">
        <f t="shared" si="11"/>
        <v>15907124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35">
        <f t="shared" si="7"/>
        <v>0</v>
      </c>
    </row>
    <row r="128" spans="1:20" ht="26.25" customHeight="1" x14ac:dyDescent="0.25">
      <c r="A128" s="9" t="str">
        <f t="shared" si="6"/>
        <v>Московский</v>
      </c>
      <c r="B128" s="8" t="str">
        <f t="shared" si="8"/>
        <v>НОУ Школа "Деловая волна"</v>
      </c>
      <c r="C128" s="20">
        <f>VLOOKUP(B128,Списки!$C$1:$E$42,2,FALSE)</f>
        <v>15907</v>
      </c>
      <c r="D128" s="20" t="str">
        <f>VLOOKUP(B128,Списки!$C$1:$E$42,3,FALSE)</f>
        <v>СОШ</v>
      </c>
      <c r="E128" s="15"/>
      <c r="F128" s="8">
        <f t="shared" si="9"/>
        <v>0</v>
      </c>
      <c r="G128" s="8">
        <f t="shared" si="10"/>
        <v>0</v>
      </c>
      <c r="H128" s="8">
        <f t="shared" si="11"/>
        <v>15907125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35">
        <f t="shared" si="7"/>
        <v>0</v>
      </c>
    </row>
    <row r="129" spans="1:20" ht="26.25" customHeight="1" x14ac:dyDescent="0.25">
      <c r="A129" s="9" t="str">
        <f t="shared" si="6"/>
        <v>Московский</v>
      </c>
      <c r="B129" s="8" t="str">
        <f t="shared" si="8"/>
        <v>НОУ Школа "Деловая волна"</v>
      </c>
      <c r="C129" s="20">
        <f>VLOOKUP(B129,Списки!$C$1:$E$42,2,FALSE)</f>
        <v>15907</v>
      </c>
      <c r="D129" s="20" t="str">
        <f>VLOOKUP(B129,Списки!$C$1:$E$42,3,FALSE)</f>
        <v>СОШ</v>
      </c>
      <c r="E129" s="15"/>
      <c r="F129" s="8">
        <f t="shared" si="9"/>
        <v>0</v>
      </c>
      <c r="G129" s="8">
        <f t="shared" si="10"/>
        <v>0</v>
      </c>
      <c r="H129" s="8">
        <f t="shared" si="11"/>
        <v>15907126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35">
        <f t="shared" si="7"/>
        <v>0</v>
      </c>
    </row>
    <row r="130" spans="1:20" ht="26.25" customHeight="1" x14ac:dyDescent="0.25">
      <c r="A130" s="9" t="str">
        <f t="shared" si="6"/>
        <v>Московский</v>
      </c>
      <c r="B130" s="8" t="str">
        <f t="shared" si="8"/>
        <v>НОУ Школа "Деловая волна"</v>
      </c>
      <c r="C130" s="20">
        <f>VLOOKUP(B130,Списки!$C$1:$E$42,2,FALSE)</f>
        <v>15907</v>
      </c>
      <c r="D130" s="20" t="str">
        <f>VLOOKUP(B130,Списки!$C$1:$E$42,3,FALSE)</f>
        <v>СОШ</v>
      </c>
      <c r="E130" s="15"/>
      <c r="F130" s="8">
        <f t="shared" si="9"/>
        <v>0</v>
      </c>
      <c r="G130" s="8">
        <f t="shared" si="10"/>
        <v>0</v>
      </c>
      <c r="H130" s="8">
        <f t="shared" si="11"/>
        <v>15907127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35">
        <f t="shared" si="7"/>
        <v>0</v>
      </c>
    </row>
    <row r="131" spans="1:20" ht="26.25" customHeight="1" x14ac:dyDescent="0.25">
      <c r="A131" s="9" t="str">
        <f t="shared" si="6"/>
        <v>Московский</v>
      </c>
      <c r="B131" s="8" t="str">
        <f t="shared" si="8"/>
        <v>НОУ Школа "Деловая волна"</v>
      </c>
      <c r="C131" s="20">
        <f>VLOOKUP(B131,Списки!$C$1:$E$42,2,FALSE)</f>
        <v>15907</v>
      </c>
      <c r="D131" s="20" t="str">
        <f>VLOOKUP(B131,Списки!$C$1:$E$42,3,FALSE)</f>
        <v>СОШ</v>
      </c>
      <c r="E131" s="15"/>
      <c r="F131" s="8">
        <f t="shared" si="9"/>
        <v>0</v>
      </c>
      <c r="G131" s="8">
        <f t="shared" si="10"/>
        <v>0</v>
      </c>
      <c r="H131" s="8">
        <f t="shared" si="11"/>
        <v>15907128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35">
        <f t="shared" si="7"/>
        <v>0</v>
      </c>
    </row>
    <row r="132" spans="1:20" ht="26.25" customHeight="1" x14ac:dyDescent="0.25">
      <c r="A132" s="9" t="str">
        <f t="shared" si="6"/>
        <v>Московский</v>
      </c>
      <c r="B132" s="8" t="str">
        <f t="shared" si="8"/>
        <v>НОУ Школа "Деловая волна"</v>
      </c>
      <c r="C132" s="20">
        <f>VLOOKUP(B132,Списки!$C$1:$E$42,2,FALSE)</f>
        <v>15907</v>
      </c>
      <c r="D132" s="20" t="str">
        <f>VLOOKUP(B132,Списки!$C$1:$E$42,3,FALSE)</f>
        <v>СОШ</v>
      </c>
      <c r="E132" s="15"/>
      <c r="F132" s="8">
        <f t="shared" si="9"/>
        <v>0</v>
      </c>
      <c r="G132" s="8">
        <f t="shared" si="10"/>
        <v>0</v>
      </c>
      <c r="H132" s="8">
        <f t="shared" si="11"/>
        <v>15907129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35">
        <f t="shared" si="7"/>
        <v>0</v>
      </c>
    </row>
    <row r="133" spans="1:20" ht="26.25" customHeight="1" x14ac:dyDescent="0.25">
      <c r="A133" s="9" t="str">
        <f t="shared" ref="A133:A196" si="12">A132</f>
        <v>Московский</v>
      </c>
      <c r="B133" s="8" t="str">
        <f t="shared" si="8"/>
        <v>НОУ Школа "Деловая волна"</v>
      </c>
      <c r="C133" s="20">
        <f>VLOOKUP(B133,Списки!$C$1:$E$42,2,FALSE)</f>
        <v>15907</v>
      </c>
      <c r="D133" s="20" t="str">
        <f>VLOOKUP(B133,Списки!$C$1:$E$42,3,FALSE)</f>
        <v>СОШ</v>
      </c>
      <c r="E133" s="15"/>
      <c r="F133" s="8">
        <f t="shared" si="9"/>
        <v>0</v>
      </c>
      <c r="G133" s="8">
        <f t="shared" si="10"/>
        <v>0</v>
      </c>
      <c r="H133" s="8">
        <f t="shared" si="11"/>
        <v>15907130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35">
        <f t="shared" ref="T133:T196" si="13">SUM(I133:S133)/$T$3</f>
        <v>0</v>
      </c>
    </row>
    <row r="134" spans="1:20" ht="26.25" customHeight="1" x14ac:dyDescent="0.25">
      <c r="A134" s="9" t="str">
        <f t="shared" si="12"/>
        <v>Московский</v>
      </c>
      <c r="B134" s="8" t="str">
        <f t="shared" ref="B134:B197" si="14">B133</f>
        <v>НОУ Школа "Деловая волна"</v>
      </c>
      <c r="C134" s="20">
        <f>VLOOKUP(B134,Списки!$C$1:$E$42,2,FALSE)</f>
        <v>15907</v>
      </c>
      <c r="D134" s="20" t="str">
        <f>VLOOKUP(B134,Списки!$C$1:$E$42,3,FALSE)</f>
        <v>СОШ</v>
      </c>
      <c r="E134" s="15"/>
      <c r="F134" s="8">
        <f t="shared" ref="F134:F197" si="15">F133</f>
        <v>0</v>
      </c>
      <c r="G134" s="8">
        <f t="shared" ref="G134:G197" si="16">G133</f>
        <v>0</v>
      </c>
      <c r="H134" s="8">
        <f t="shared" si="11"/>
        <v>15907131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35">
        <f t="shared" si="13"/>
        <v>0</v>
      </c>
    </row>
    <row r="135" spans="1:20" ht="26.25" customHeight="1" x14ac:dyDescent="0.25">
      <c r="A135" s="9" t="str">
        <f t="shared" si="12"/>
        <v>Московский</v>
      </c>
      <c r="B135" s="8" t="str">
        <f t="shared" si="14"/>
        <v>НОУ Школа "Деловая волна"</v>
      </c>
      <c r="C135" s="20">
        <f>VLOOKUP(B135,Списки!$C$1:$E$42,2,FALSE)</f>
        <v>15907</v>
      </c>
      <c r="D135" s="20" t="str">
        <f>VLOOKUP(B135,Списки!$C$1:$E$42,3,FALSE)</f>
        <v>СОШ</v>
      </c>
      <c r="E135" s="15"/>
      <c r="F135" s="8">
        <f t="shared" si="15"/>
        <v>0</v>
      </c>
      <c r="G135" s="8">
        <f t="shared" si="16"/>
        <v>0</v>
      </c>
      <c r="H135" s="8">
        <f t="shared" si="11"/>
        <v>15907132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35">
        <f t="shared" si="13"/>
        <v>0</v>
      </c>
    </row>
    <row r="136" spans="1:20" ht="26.25" customHeight="1" x14ac:dyDescent="0.25">
      <c r="A136" s="9" t="str">
        <f t="shared" si="12"/>
        <v>Московский</v>
      </c>
      <c r="B136" s="8" t="str">
        <f t="shared" si="14"/>
        <v>НОУ Школа "Деловая волна"</v>
      </c>
      <c r="C136" s="20">
        <f>VLOOKUP(B136,Списки!$C$1:$E$42,2,FALSE)</f>
        <v>15907</v>
      </c>
      <c r="D136" s="20" t="str">
        <f>VLOOKUP(B136,Списки!$C$1:$E$42,3,FALSE)</f>
        <v>СОШ</v>
      </c>
      <c r="E136" s="15"/>
      <c r="F136" s="8">
        <f t="shared" si="15"/>
        <v>0</v>
      </c>
      <c r="G136" s="8">
        <f t="shared" si="16"/>
        <v>0</v>
      </c>
      <c r="H136" s="8">
        <f t="shared" si="11"/>
        <v>15907133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35">
        <f t="shared" si="13"/>
        <v>0</v>
      </c>
    </row>
    <row r="137" spans="1:20" ht="26.25" customHeight="1" x14ac:dyDescent="0.25">
      <c r="A137" s="9" t="str">
        <f t="shared" si="12"/>
        <v>Московский</v>
      </c>
      <c r="B137" s="8" t="str">
        <f t="shared" si="14"/>
        <v>НОУ Школа "Деловая волна"</v>
      </c>
      <c r="C137" s="20">
        <f>VLOOKUP(B137,Списки!$C$1:$E$42,2,FALSE)</f>
        <v>15907</v>
      </c>
      <c r="D137" s="20" t="str">
        <f>VLOOKUP(B137,Списки!$C$1:$E$42,3,FALSE)</f>
        <v>СОШ</v>
      </c>
      <c r="E137" s="15"/>
      <c r="F137" s="8">
        <f t="shared" si="15"/>
        <v>0</v>
      </c>
      <c r="G137" s="8">
        <f t="shared" si="16"/>
        <v>0</v>
      </c>
      <c r="H137" s="8">
        <f t="shared" ref="H137:H200" si="17">H136+1</f>
        <v>15907134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35">
        <f t="shared" si="13"/>
        <v>0</v>
      </c>
    </row>
    <row r="138" spans="1:20" ht="26.25" customHeight="1" x14ac:dyDescent="0.25">
      <c r="A138" s="9" t="str">
        <f t="shared" si="12"/>
        <v>Московский</v>
      </c>
      <c r="B138" s="8" t="str">
        <f t="shared" si="14"/>
        <v>НОУ Школа "Деловая волна"</v>
      </c>
      <c r="C138" s="20">
        <f>VLOOKUP(B138,Списки!$C$1:$E$42,2,FALSE)</f>
        <v>15907</v>
      </c>
      <c r="D138" s="20" t="str">
        <f>VLOOKUP(B138,Списки!$C$1:$E$42,3,FALSE)</f>
        <v>СОШ</v>
      </c>
      <c r="E138" s="15"/>
      <c r="F138" s="8">
        <f t="shared" si="15"/>
        <v>0</v>
      </c>
      <c r="G138" s="8">
        <f t="shared" si="16"/>
        <v>0</v>
      </c>
      <c r="H138" s="8">
        <f t="shared" si="17"/>
        <v>15907135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35">
        <f t="shared" si="13"/>
        <v>0</v>
      </c>
    </row>
    <row r="139" spans="1:20" ht="26.25" customHeight="1" x14ac:dyDescent="0.25">
      <c r="A139" s="9" t="str">
        <f t="shared" si="12"/>
        <v>Московский</v>
      </c>
      <c r="B139" s="8" t="str">
        <f t="shared" si="14"/>
        <v>НОУ Школа "Деловая волна"</v>
      </c>
      <c r="C139" s="20">
        <f>VLOOKUP(B139,Списки!$C$1:$E$42,2,FALSE)</f>
        <v>15907</v>
      </c>
      <c r="D139" s="20" t="str">
        <f>VLOOKUP(B139,Списки!$C$1:$E$42,3,FALSE)</f>
        <v>СОШ</v>
      </c>
      <c r="E139" s="15"/>
      <c r="F139" s="8">
        <f t="shared" si="15"/>
        <v>0</v>
      </c>
      <c r="G139" s="8">
        <f t="shared" si="16"/>
        <v>0</v>
      </c>
      <c r="H139" s="8">
        <f t="shared" si="17"/>
        <v>15907136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35">
        <f t="shared" si="13"/>
        <v>0</v>
      </c>
    </row>
    <row r="140" spans="1:20" ht="26.25" customHeight="1" x14ac:dyDescent="0.25">
      <c r="A140" s="9" t="str">
        <f t="shared" si="12"/>
        <v>Московский</v>
      </c>
      <c r="B140" s="8" t="str">
        <f t="shared" si="14"/>
        <v>НОУ Школа "Деловая волна"</v>
      </c>
      <c r="C140" s="20">
        <f>VLOOKUP(B140,Списки!$C$1:$E$42,2,FALSE)</f>
        <v>15907</v>
      </c>
      <c r="D140" s="20" t="str">
        <f>VLOOKUP(B140,Списки!$C$1:$E$42,3,FALSE)</f>
        <v>СОШ</v>
      </c>
      <c r="E140" s="15"/>
      <c r="F140" s="8">
        <f t="shared" si="15"/>
        <v>0</v>
      </c>
      <c r="G140" s="8">
        <f t="shared" si="16"/>
        <v>0</v>
      </c>
      <c r="H140" s="8">
        <f t="shared" si="17"/>
        <v>15907137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35">
        <f t="shared" si="13"/>
        <v>0</v>
      </c>
    </row>
    <row r="141" spans="1:20" ht="26.25" customHeight="1" x14ac:dyDescent="0.25">
      <c r="A141" s="9" t="str">
        <f t="shared" si="12"/>
        <v>Московский</v>
      </c>
      <c r="B141" s="8" t="str">
        <f t="shared" si="14"/>
        <v>НОУ Школа "Деловая волна"</v>
      </c>
      <c r="C141" s="20">
        <f>VLOOKUP(B141,Списки!$C$1:$E$42,2,FALSE)</f>
        <v>15907</v>
      </c>
      <c r="D141" s="20" t="str">
        <f>VLOOKUP(B141,Списки!$C$1:$E$42,3,FALSE)</f>
        <v>СОШ</v>
      </c>
      <c r="E141" s="15"/>
      <c r="F141" s="8">
        <f t="shared" si="15"/>
        <v>0</v>
      </c>
      <c r="G141" s="8">
        <f t="shared" si="16"/>
        <v>0</v>
      </c>
      <c r="H141" s="8">
        <f t="shared" si="17"/>
        <v>15907138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35">
        <f t="shared" si="13"/>
        <v>0</v>
      </c>
    </row>
    <row r="142" spans="1:20" ht="26.25" customHeight="1" x14ac:dyDescent="0.25">
      <c r="A142" s="9" t="str">
        <f t="shared" si="12"/>
        <v>Московский</v>
      </c>
      <c r="B142" s="8" t="str">
        <f t="shared" si="14"/>
        <v>НОУ Школа "Деловая волна"</v>
      </c>
      <c r="C142" s="20">
        <f>VLOOKUP(B142,Списки!$C$1:$E$42,2,FALSE)</f>
        <v>15907</v>
      </c>
      <c r="D142" s="20" t="str">
        <f>VLOOKUP(B142,Списки!$C$1:$E$42,3,FALSE)</f>
        <v>СОШ</v>
      </c>
      <c r="E142" s="15"/>
      <c r="F142" s="8">
        <f t="shared" si="15"/>
        <v>0</v>
      </c>
      <c r="G142" s="8">
        <f t="shared" si="16"/>
        <v>0</v>
      </c>
      <c r="H142" s="8">
        <f t="shared" si="17"/>
        <v>15907139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35">
        <f t="shared" si="13"/>
        <v>0</v>
      </c>
    </row>
    <row r="143" spans="1:20" ht="26.25" customHeight="1" x14ac:dyDescent="0.25">
      <c r="A143" s="9" t="str">
        <f t="shared" si="12"/>
        <v>Московский</v>
      </c>
      <c r="B143" s="8" t="str">
        <f t="shared" si="14"/>
        <v>НОУ Школа "Деловая волна"</v>
      </c>
      <c r="C143" s="20">
        <f>VLOOKUP(B143,Списки!$C$1:$E$42,2,FALSE)</f>
        <v>15907</v>
      </c>
      <c r="D143" s="20" t="str">
        <f>VLOOKUP(B143,Списки!$C$1:$E$42,3,FALSE)</f>
        <v>СОШ</v>
      </c>
      <c r="E143" s="15"/>
      <c r="F143" s="8">
        <f t="shared" si="15"/>
        <v>0</v>
      </c>
      <c r="G143" s="8">
        <f t="shared" si="16"/>
        <v>0</v>
      </c>
      <c r="H143" s="8">
        <f t="shared" si="17"/>
        <v>15907140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35">
        <f t="shared" si="13"/>
        <v>0</v>
      </c>
    </row>
    <row r="144" spans="1:20" ht="26.25" customHeight="1" x14ac:dyDescent="0.25">
      <c r="A144" s="9" t="str">
        <f t="shared" si="12"/>
        <v>Московский</v>
      </c>
      <c r="B144" s="8" t="str">
        <f t="shared" si="14"/>
        <v>НОУ Школа "Деловая волна"</v>
      </c>
      <c r="C144" s="20">
        <f>VLOOKUP(B144,Списки!$C$1:$E$42,2,FALSE)</f>
        <v>15907</v>
      </c>
      <c r="D144" s="20" t="str">
        <f>VLOOKUP(B144,Списки!$C$1:$E$42,3,FALSE)</f>
        <v>СОШ</v>
      </c>
      <c r="E144" s="15"/>
      <c r="F144" s="8">
        <f t="shared" si="15"/>
        <v>0</v>
      </c>
      <c r="G144" s="8">
        <f t="shared" si="16"/>
        <v>0</v>
      </c>
      <c r="H144" s="8">
        <f t="shared" si="17"/>
        <v>15907141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35">
        <f t="shared" si="13"/>
        <v>0</v>
      </c>
    </row>
    <row r="145" spans="1:20" ht="26.25" customHeight="1" x14ac:dyDescent="0.25">
      <c r="A145" s="9" t="str">
        <f t="shared" si="12"/>
        <v>Московский</v>
      </c>
      <c r="B145" s="8" t="str">
        <f t="shared" si="14"/>
        <v>НОУ Школа "Деловая волна"</v>
      </c>
      <c r="C145" s="20">
        <f>VLOOKUP(B145,Списки!$C$1:$E$42,2,FALSE)</f>
        <v>15907</v>
      </c>
      <c r="D145" s="20" t="str">
        <f>VLOOKUP(B145,Списки!$C$1:$E$42,3,FALSE)</f>
        <v>СОШ</v>
      </c>
      <c r="E145" s="15"/>
      <c r="F145" s="8">
        <f t="shared" si="15"/>
        <v>0</v>
      </c>
      <c r="G145" s="8">
        <f t="shared" si="16"/>
        <v>0</v>
      </c>
      <c r="H145" s="8">
        <f t="shared" si="17"/>
        <v>15907142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35">
        <f t="shared" si="13"/>
        <v>0</v>
      </c>
    </row>
    <row r="146" spans="1:20" ht="26.25" customHeight="1" x14ac:dyDescent="0.25">
      <c r="A146" s="9" t="str">
        <f t="shared" si="12"/>
        <v>Московский</v>
      </c>
      <c r="B146" s="8" t="str">
        <f t="shared" si="14"/>
        <v>НОУ Школа "Деловая волна"</v>
      </c>
      <c r="C146" s="20">
        <f>VLOOKUP(B146,Списки!$C$1:$E$42,2,FALSE)</f>
        <v>15907</v>
      </c>
      <c r="D146" s="20" t="str">
        <f>VLOOKUP(B146,Списки!$C$1:$E$42,3,FALSE)</f>
        <v>СОШ</v>
      </c>
      <c r="E146" s="15"/>
      <c r="F146" s="8">
        <f t="shared" si="15"/>
        <v>0</v>
      </c>
      <c r="G146" s="8">
        <f t="shared" si="16"/>
        <v>0</v>
      </c>
      <c r="H146" s="8">
        <f t="shared" si="17"/>
        <v>15907143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35">
        <f t="shared" si="13"/>
        <v>0</v>
      </c>
    </row>
    <row r="147" spans="1:20" ht="26.25" customHeight="1" x14ac:dyDescent="0.25">
      <c r="A147" s="9" t="str">
        <f t="shared" si="12"/>
        <v>Московский</v>
      </c>
      <c r="B147" s="8" t="str">
        <f t="shared" si="14"/>
        <v>НОУ Школа "Деловая волна"</v>
      </c>
      <c r="C147" s="20">
        <f>VLOOKUP(B147,Списки!$C$1:$E$42,2,FALSE)</f>
        <v>15907</v>
      </c>
      <c r="D147" s="20" t="str">
        <f>VLOOKUP(B147,Списки!$C$1:$E$42,3,FALSE)</f>
        <v>СОШ</v>
      </c>
      <c r="E147" s="15"/>
      <c r="F147" s="8">
        <f t="shared" si="15"/>
        <v>0</v>
      </c>
      <c r="G147" s="8">
        <f t="shared" si="16"/>
        <v>0</v>
      </c>
      <c r="H147" s="8">
        <f t="shared" si="17"/>
        <v>15907144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35">
        <f t="shared" si="13"/>
        <v>0</v>
      </c>
    </row>
    <row r="148" spans="1:20" ht="26.25" customHeight="1" x14ac:dyDescent="0.25">
      <c r="A148" s="9" t="str">
        <f t="shared" si="12"/>
        <v>Московский</v>
      </c>
      <c r="B148" s="8" t="str">
        <f t="shared" si="14"/>
        <v>НОУ Школа "Деловая волна"</v>
      </c>
      <c r="C148" s="20">
        <f>VLOOKUP(B148,Списки!$C$1:$E$42,2,FALSE)</f>
        <v>15907</v>
      </c>
      <c r="D148" s="20" t="str">
        <f>VLOOKUP(B148,Списки!$C$1:$E$42,3,FALSE)</f>
        <v>СОШ</v>
      </c>
      <c r="E148" s="15"/>
      <c r="F148" s="8">
        <f t="shared" si="15"/>
        <v>0</v>
      </c>
      <c r="G148" s="8">
        <f t="shared" si="16"/>
        <v>0</v>
      </c>
      <c r="H148" s="8">
        <f t="shared" si="17"/>
        <v>15907145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35">
        <f t="shared" si="13"/>
        <v>0</v>
      </c>
    </row>
    <row r="149" spans="1:20" ht="26.25" customHeight="1" x14ac:dyDescent="0.25">
      <c r="A149" s="9" t="str">
        <f t="shared" si="12"/>
        <v>Московский</v>
      </c>
      <c r="B149" s="8" t="str">
        <f t="shared" si="14"/>
        <v>НОУ Школа "Деловая волна"</v>
      </c>
      <c r="C149" s="20">
        <f>VLOOKUP(B149,Списки!$C$1:$E$42,2,FALSE)</f>
        <v>15907</v>
      </c>
      <c r="D149" s="20" t="str">
        <f>VLOOKUP(B149,Списки!$C$1:$E$42,3,FALSE)</f>
        <v>СОШ</v>
      </c>
      <c r="E149" s="15"/>
      <c r="F149" s="8">
        <f t="shared" si="15"/>
        <v>0</v>
      </c>
      <c r="G149" s="8">
        <f t="shared" si="16"/>
        <v>0</v>
      </c>
      <c r="H149" s="8">
        <f t="shared" si="17"/>
        <v>15907146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35">
        <f t="shared" si="13"/>
        <v>0</v>
      </c>
    </row>
    <row r="150" spans="1:20" ht="26.25" customHeight="1" x14ac:dyDescent="0.25">
      <c r="A150" s="9" t="str">
        <f t="shared" si="12"/>
        <v>Московский</v>
      </c>
      <c r="B150" s="8" t="str">
        <f t="shared" si="14"/>
        <v>НОУ Школа "Деловая волна"</v>
      </c>
      <c r="C150" s="20">
        <f>VLOOKUP(B150,Списки!$C$1:$E$42,2,FALSE)</f>
        <v>15907</v>
      </c>
      <c r="D150" s="20" t="str">
        <f>VLOOKUP(B150,Списки!$C$1:$E$42,3,FALSE)</f>
        <v>СОШ</v>
      </c>
      <c r="E150" s="15"/>
      <c r="F150" s="8">
        <f t="shared" si="15"/>
        <v>0</v>
      </c>
      <c r="G150" s="8">
        <f t="shared" si="16"/>
        <v>0</v>
      </c>
      <c r="H150" s="8">
        <f t="shared" si="17"/>
        <v>15907147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35">
        <f t="shared" si="13"/>
        <v>0</v>
      </c>
    </row>
    <row r="151" spans="1:20" ht="26.25" customHeight="1" x14ac:dyDescent="0.25">
      <c r="A151" s="9" t="str">
        <f t="shared" si="12"/>
        <v>Московский</v>
      </c>
      <c r="B151" s="8" t="str">
        <f t="shared" si="14"/>
        <v>НОУ Школа "Деловая волна"</v>
      </c>
      <c r="C151" s="20">
        <f>VLOOKUP(B151,Списки!$C$1:$E$42,2,FALSE)</f>
        <v>15907</v>
      </c>
      <c r="D151" s="20" t="str">
        <f>VLOOKUP(B151,Списки!$C$1:$E$42,3,FALSE)</f>
        <v>СОШ</v>
      </c>
      <c r="E151" s="15"/>
      <c r="F151" s="8">
        <f t="shared" si="15"/>
        <v>0</v>
      </c>
      <c r="G151" s="8">
        <f t="shared" si="16"/>
        <v>0</v>
      </c>
      <c r="H151" s="8">
        <f t="shared" si="17"/>
        <v>15907148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35">
        <f t="shared" si="13"/>
        <v>0</v>
      </c>
    </row>
    <row r="152" spans="1:20" ht="26.25" customHeight="1" x14ac:dyDescent="0.25">
      <c r="A152" s="9" t="str">
        <f t="shared" si="12"/>
        <v>Московский</v>
      </c>
      <c r="B152" s="8" t="str">
        <f t="shared" si="14"/>
        <v>НОУ Школа "Деловая волна"</v>
      </c>
      <c r="C152" s="20">
        <f>VLOOKUP(B152,Списки!$C$1:$E$42,2,FALSE)</f>
        <v>15907</v>
      </c>
      <c r="D152" s="20" t="str">
        <f>VLOOKUP(B152,Списки!$C$1:$E$42,3,FALSE)</f>
        <v>СОШ</v>
      </c>
      <c r="E152" s="15"/>
      <c r="F152" s="8">
        <f t="shared" si="15"/>
        <v>0</v>
      </c>
      <c r="G152" s="8">
        <f t="shared" si="16"/>
        <v>0</v>
      </c>
      <c r="H152" s="8">
        <f t="shared" si="17"/>
        <v>15907149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35">
        <f t="shared" si="13"/>
        <v>0</v>
      </c>
    </row>
    <row r="153" spans="1:20" ht="26.25" customHeight="1" x14ac:dyDescent="0.25">
      <c r="A153" s="9" t="str">
        <f t="shared" si="12"/>
        <v>Московский</v>
      </c>
      <c r="B153" s="8" t="str">
        <f t="shared" si="14"/>
        <v>НОУ Школа "Деловая волна"</v>
      </c>
      <c r="C153" s="20">
        <f>VLOOKUP(B153,Списки!$C$1:$E$42,2,FALSE)</f>
        <v>15907</v>
      </c>
      <c r="D153" s="20" t="str">
        <f>VLOOKUP(B153,Списки!$C$1:$E$42,3,FALSE)</f>
        <v>СОШ</v>
      </c>
      <c r="E153" s="15"/>
      <c r="F153" s="8">
        <f t="shared" si="15"/>
        <v>0</v>
      </c>
      <c r="G153" s="8">
        <f t="shared" si="16"/>
        <v>0</v>
      </c>
      <c r="H153" s="8">
        <f t="shared" si="17"/>
        <v>15907150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35">
        <f t="shared" si="13"/>
        <v>0</v>
      </c>
    </row>
    <row r="154" spans="1:20" ht="26.25" customHeight="1" x14ac:dyDescent="0.25">
      <c r="A154" s="9" t="str">
        <f t="shared" si="12"/>
        <v>Московский</v>
      </c>
      <c r="B154" s="8" t="str">
        <f t="shared" si="14"/>
        <v>НОУ Школа "Деловая волна"</v>
      </c>
      <c r="C154" s="20">
        <f>VLOOKUP(B154,Списки!$C$1:$E$42,2,FALSE)</f>
        <v>15907</v>
      </c>
      <c r="D154" s="20" t="str">
        <f>VLOOKUP(B154,Списки!$C$1:$E$42,3,FALSE)</f>
        <v>СОШ</v>
      </c>
      <c r="E154" s="15"/>
      <c r="F154" s="8">
        <f t="shared" si="15"/>
        <v>0</v>
      </c>
      <c r="G154" s="8">
        <f t="shared" si="16"/>
        <v>0</v>
      </c>
      <c r="H154" s="8">
        <f t="shared" si="17"/>
        <v>15907151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35">
        <f t="shared" si="13"/>
        <v>0</v>
      </c>
    </row>
    <row r="155" spans="1:20" ht="26.25" customHeight="1" x14ac:dyDescent="0.25">
      <c r="A155" s="9" t="str">
        <f t="shared" si="12"/>
        <v>Московский</v>
      </c>
      <c r="B155" s="8" t="str">
        <f t="shared" si="14"/>
        <v>НОУ Школа "Деловая волна"</v>
      </c>
      <c r="C155" s="20">
        <f>VLOOKUP(B155,Списки!$C$1:$E$42,2,FALSE)</f>
        <v>15907</v>
      </c>
      <c r="D155" s="20" t="str">
        <f>VLOOKUP(B155,Списки!$C$1:$E$42,3,FALSE)</f>
        <v>СОШ</v>
      </c>
      <c r="E155" s="15"/>
      <c r="F155" s="8">
        <f t="shared" si="15"/>
        <v>0</v>
      </c>
      <c r="G155" s="8">
        <f t="shared" si="16"/>
        <v>0</v>
      </c>
      <c r="H155" s="8">
        <f t="shared" si="17"/>
        <v>15907152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35">
        <f t="shared" si="13"/>
        <v>0</v>
      </c>
    </row>
    <row r="156" spans="1:20" ht="26.25" customHeight="1" x14ac:dyDescent="0.25">
      <c r="A156" s="9" t="str">
        <f t="shared" si="12"/>
        <v>Московский</v>
      </c>
      <c r="B156" s="8" t="str">
        <f t="shared" si="14"/>
        <v>НОУ Школа "Деловая волна"</v>
      </c>
      <c r="C156" s="20">
        <f>VLOOKUP(B156,Списки!$C$1:$E$42,2,FALSE)</f>
        <v>15907</v>
      </c>
      <c r="D156" s="20" t="str">
        <f>VLOOKUP(B156,Списки!$C$1:$E$42,3,FALSE)</f>
        <v>СОШ</v>
      </c>
      <c r="E156" s="15"/>
      <c r="F156" s="8">
        <f t="shared" si="15"/>
        <v>0</v>
      </c>
      <c r="G156" s="8">
        <f t="shared" si="16"/>
        <v>0</v>
      </c>
      <c r="H156" s="8">
        <f t="shared" si="17"/>
        <v>15907153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35">
        <f t="shared" si="13"/>
        <v>0</v>
      </c>
    </row>
    <row r="157" spans="1:20" ht="26.25" customHeight="1" x14ac:dyDescent="0.25">
      <c r="A157" s="9" t="str">
        <f t="shared" si="12"/>
        <v>Московский</v>
      </c>
      <c r="B157" s="8" t="str">
        <f t="shared" si="14"/>
        <v>НОУ Школа "Деловая волна"</v>
      </c>
      <c r="C157" s="20">
        <f>VLOOKUP(B157,Списки!$C$1:$E$42,2,FALSE)</f>
        <v>15907</v>
      </c>
      <c r="D157" s="20" t="str">
        <f>VLOOKUP(B157,Списки!$C$1:$E$42,3,FALSE)</f>
        <v>СОШ</v>
      </c>
      <c r="E157" s="15"/>
      <c r="F157" s="8">
        <f t="shared" si="15"/>
        <v>0</v>
      </c>
      <c r="G157" s="8">
        <f t="shared" si="16"/>
        <v>0</v>
      </c>
      <c r="H157" s="8">
        <f t="shared" si="17"/>
        <v>15907154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35">
        <f t="shared" si="13"/>
        <v>0</v>
      </c>
    </row>
    <row r="158" spans="1:20" ht="26.25" customHeight="1" x14ac:dyDescent="0.25">
      <c r="A158" s="9" t="str">
        <f t="shared" si="12"/>
        <v>Московский</v>
      </c>
      <c r="B158" s="8" t="str">
        <f t="shared" si="14"/>
        <v>НОУ Школа "Деловая волна"</v>
      </c>
      <c r="C158" s="20">
        <f>VLOOKUP(B158,Списки!$C$1:$E$42,2,FALSE)</f>
        <v>15907</v>
      </c>
      <c r="D158" s="20" t="str">
        <f>VLOOKUP(B158,Списки!$C$1:$E$42,3,FALSE)</f>
        <v>СОШ</v>
      </c>
      <c r="E158" s="15"/>
      <c r="F158" s="8">
        <f t="shared" si="15"/>
        <v>0</v>
      </c>
      <c r="G158" s="8">
        <f t="shared" si="16"/>
        <v>0</v>
      </c>
      <c r="H158" s="8">
        <f t="shared" si="17"/>
        <v>15907155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35">
        <f t="shared" si="13"/>
        <v>0</v>
      </c>
    </row>
    <row r="159" spans="1:20" ht="26.25" customHeight="1" x14ac:dyDescent="0.25">
      <c r="A159" s="9" t="str">
        <f t="shared" si="12"/>
        <v>Московский</v>
      </c>
      <c r="B159" s="8" t="str">
        <f t="shared" si="14"/>
        <v>НОУ Школа "Деловая волна"</v>
      </c>
      <c r="C159" s="20">
        <f>VLOOKUP(B159,Списки!$C$1:$E$42,2,FALSE)</f>
        <v>15907</v>
      </c>
      <c r="D159" s="20" t="str">
        <f>VLOOKUP(B159,Списки!$C$1:$E$42,3,FALSE)</f>
        <v>СОШ</v>
      </c>
      <c r="E159" s="15"/>
      <c r="F159" s="8">
        <f t="shared" si="15"/>
        <v>0</v>
      </c>
      <c r="G159" s="8">
        <f t="shared" si="16"/>
        <v>0</v>
      </c>
      <c r="H159" s="8">
        <f t="shared" si="17"/>
        <v>15907156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35">
        <f t="shared" si="13"/>
        <v>0</v>
      </c>
    </row>
    <row r="160" spans="1:20" ht="26.25" customHeight="1" x14ac:dyDescent="0.25">
      <c r="A160" s="9" t="str">
        <f t="shared" si="12"/>
        <v>Московский</v>
      </c>
      <c r="B160" s="8" t="str">
        <f t="shared" si="14"/>
        <v>НОУ Школа "Деловая волна"</v>
      </c>
      <c r="C160" s="20">
        <f>VLOOKUP(B160,Списки!$C$1:$E$42,2,FALSE)</f>
        <v>15907</v>
      </c>
      <c r="D160" s="20" t="str">
        <f>VLOOKUP(B160,Списки!$C$1:$E$42,3,FALSE)</f>
        <v>СОШ</v>
      </c>
      <c r="E160" s="15"/>
      <c r="F160" s="8">
        <f t="shared" si="15"/>
        <v>0</v>
      </c>
      <c r="G160" s="8">
        <f t="shared" si="16"/>
        <v>0</v>
      </c>
      <c r="H160" s="8">
        <f t="shared" si="17"/>
        <v>15907157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35">
        <f t="shared" si="13"/>
        <v>0</v>
      </c>
    </row>
    <row r="161" spans="1:20" ht="26.25" customHeight="1" x14ac:dyDescent="0.25">
      <c r="A161" s="9" t="str">
        <f t="shared" si="12"/>
        <v>Московский</v>
      </c>
      <c r="B161" s="8" t="str">
        <f t="shared" si="14"/>
        <v>НОУ Школа "Деловая волна"</v>
      </c>
      <c r="C161" s="20">
        <f>VLOOKUP(B161,Списки!$C$1:$E$42,2,FALSE)</f>
        <v>15907</v>
      </c>
      <c r="D161" s="20" t="str">
        <f>VLOOKUP(B161,Списки!$C$1:$E$42,3,FALSE)</f>
        <v>СОШ</v>
      </c>
      <c r="E161" s="15"/>
      <c r="F161" s="8">
        <f t="shared" si="15"/>
        <v>0</v>
      </c>
      <c r="G161" s="8">
        <f t="shared" si="16"/>
        <v>0</v>
      </c>
      <c r="H161" s="8">
        <f t="shared" si="17"/>
        <v>15907158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35">
        <f t="shared" si="13"/>
        <v>0</v>
      </c>
    </row>
    <row r="162" spans="1:20" ht="26.25" customHeight="1" x14ac:dyDescent="0.25">
      <c r="A162" s="9" t="str">
        <f t="shared" si="12"/>
        <v>Московский</v>
      </c>
      <c r="B162" s="8" t="str">
        <f t="shared" si="14"/>
        <v>НОУ Школа "Деловая волна"</v>
      </c>
      <c r="C162" s="20">
        <f>VLOOKUP(B162,Списки!$C$1:$E$42,2,FALSE)</f>
        <v>15907</v>
      </c>
      <c r="D162" s="20" t="str">
        <f>VLOOKUP(B162,Списки!$C$1:$E$42,3,FALSE)</f>
        <v>СОШ</v>
      </c>
      <c r="E162" s="15"/>
      <c r="F162" s="8">
        <f t="shared" si="15"/>
        <v>0</v>
      </c>
      <c r="G162" s="8">
        <f t="shared" si="16"/>
        <v>0</v>
      </c>
      <c r="H162" s="8">
        <f t="shared" si="17"/>
        <v>15907159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35">
        <f t="shared" si="13"/>
        <v>0</v>
      </c>
    </row>
    <row r="163" spans="1:20" ht="26.25" customHeight="1" x14ac:dyDescent="0.25">
      <c r="A163" s="9" t="str">
        <f t="shared" si="12"/>
        <v>Московский</v>
      </c>
      <c r="B163" s="8" t="str">
        <f t="shared" si="14"/>
        <v>НОУ Школа "Деловая волна"</v>
      </c>
      <c r="C163" s="20">
        <f>VLOOKUP(B163,Списки!$C$1:$E$42,2,FALSE)</f>
        <v>15907</v>
      </c>
      <c r="D163" s="20" t="str">
        <f>VLOOKUP(B163,Списки!$C$1:$E$42,3,FALSE)</f>
        <v>СОШ</v>
      </c>
      <c r="E163" s="15"/>
      <c r="F163" s="8">
        <f t="shared" si="15"/>
        <v>0</v>
      </c>
      <c r="G163" s="8">
        <f t="shared" si="16"/>
        <v>0</v>
      </c>
      <c r="H163" s="8">
        <f t="shared" si="17"/>
        <v>15907160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35">
        <f t="shared" si="13"/>
        <v>0</v>
      </c>
    </row>
    <row r="164" spans="1:20" ht="26.25" customHeight="1" x14ac:dyDescent="0.25">
      <c r="A164" s="9" t="str">
        <f t="shared" si="12"/>
        <v>Московский</v>
      </c>
      <c r="B164" s="8" t="str">
        <f t="shared" si="14"/>
        <v>НОУ Школа "Деловая волна"</v>
      </c>
      <c r="C164" s="20">
        <f>VLOOKUP(B164,Списки!$C$1:$E$42,2,FALSE)</f>
        <v>15907</v>
      </c>
      <c r="D164" s="20" t="str">
        <f>VLOOKUP(B164,Списки!$C$1:$E$42,3,FALSE)</f>
        <v>СОШ</v>
      </c>
      <c r="E164" s="15"/>
      <c r="F164" s="8">
        <f t="shared" si="15"/>
        <v>0</v>
      </c>
      <c r="G164" s="8">
        <f t="shared" si="16"/>
        <v>0</v>
      </c>
      <c r="H164" s="8">
        <f t="shared" si="17"/>
        <v>15907161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35">
        <f t="shared" si="13"/>
        <v>0</v>
      </c>
    </row>
    <row r="165" spans="1:20" ht="26.25" customHeight="1" x14ac:dyDescent="0.25">
      <c r="A165" s="9" t="str">
        <f t="shared" si="12"/>
        <v>Московский</v>
      </c>
      <c r="B165" s="8" t="str">
        <f t="shared" si="14"/>
        <v>НОУ Школа "Деловая волна"</v>
      </c>
      <c r="C165" s="20">
        <f>VLOOKUP(B165,Списки!$C$1:$E$42,2,FALSE)</f>
        <v>15907</v>
      </c>
      <c r="D165" s="20" t="str">
        <f>VLOOKUP(B165,Списки!$C$1:$E$42,3,FALSE)</f>
        <v>СОШ</v>
      </c>
      <c r="E165" s="15"/>
      <c r="F165" s="8">
        <f t="shared" si="15"/>
        <v>0</v>
      </c>
      <c r="G165" s="8">
        <f t="shared" si="16"/>
        <v>0</v>
      </c>
      <c r="H165" s="8">
        <f t="shared" si="17"/>
        <v>15907162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35">
        <f t="shared" si="13"/>
        <v>0</v>
      </c>
    </row>
    <row r="166" spans="1:20" ht="26.25" customHeight="1" x14ac:dyDescent="0.25">
      <c r="A166" s="9" t="str">
        <f t="shared" si="12"/>
        <v>Московский</v>
      </c>
      <c r="B166" s="8" t="str">
        <f t="shared" si="14"/>
        <v>НОУ Школа "Деловая волна"</v>
      </c>
      <c r="C166" s="20">
        <f>VLOOKUP(B166,Списки!$C$1:$E$42,2,FALSE)</f>
        <v>15907</v>
      </c>
      <c r="D166" s="20" t="str">
        <f>VLOOKUP(B166,Списки!$C$1:$E$42,3,FALSE)</f>
        <v>СОШ</v>
      </c>
      <c r="E166" s="15"/>
      <c r="F166" s="8">
        <f t="shared" si="15"/>
        <v>0</v>
      </c>
      <c r="G166" s="8">
        <f t="shared" si="16"/>
        <v>0</v>
      </c>
      <c r="H166" s="8">
        <f t="shared" si="17"/>
        <v>15907163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35">
        <f t="shared" si="13"/>
        <v>0</v>
      </c>
    </row>
    <row r="167" spans="1:20" ht="26.25" customHeight="1" x14ac:dyDescent="0.25">
      <c r="A167" s="9" t="str">
        <f t="shared" si="12"/>
        <v>Московский</v>
      </c>
      <c r="B167" s="8" t="str">
        <f t="shared" si="14"/>
        <v>НОУ Школа "Деловая волна"</v>
      </c>
      <c r="C167" s="20">
        <f>VLOOKUP(B167,Списки!$C$1:$E$42,2,FALSE)</f>
        <v>15907</v>
      </c>
      <c r="D167" s="20" t="str">
        <f>VLOOKUP(B167,Списки!$C$1:$E$42,3,FALSE)</f>
        <v>СОШ</v>
      </c>
      <c r="E167" s="15"/>
      <c r="F167" s="8">
        <f t="shared" si="15"/>
        <v>0</v>
      </c>
      <c r="G167" s="8">
        <f t="shared" si="16"/>
        <v>0</v>
      </c>
      <c r="H167" s="8">
        <f t="shared" si="17"/>
        <v>15907164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35">
        <f t="shared" si="13"/>
        <v>0</v>
      </c>
    </row>
    <row r="168" spans="1:20" ht="26.25" customHeight="1" x14ac:dyDescent="0.25">
      <c r="A168" s="9" t="str">
        <f t="shared" si="12"/>
        <v>Московский</v>
      </c>
      <c r="B168" s="8" t="str">
        <f t="shared" si="14"/>
        <v>НОУ Школа "Деловая волна"</v>
      </c>
      <c r="C168" s="20">
        <f>VLOOKUP(B168,Списки!$C$1:$E$42,2,FALSE)</f>
        <v>15907</v>
      </c>
      <c r="D168" s="20" t="str">
        <f>VLOOKUP(B168,Списки!$C$1:$E$42,3,FALSE)</f>
        <v>СОШ</v>
      </c>
      <c r="E168" s="15"/>
      <c r="F168" s="8">
        <f t="shared" si="15"/>
        <v>0</v>
      </c>
      <c r="G168" s="8">
        <f t="shared" si="16"/>
        <v>0</v>
      </c>
      <c r="H168" s="8">
        <f t="shared" si="17"/>
        <v>15907165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35">
        <f t="shared" si="13"/>
        <v>0</v>
      </c>
    </row>
    <row r="169" spans="1:20" ht="26.25" customHeight="1" x14ac:dyDescent="0.25">
      <c r="A169" s="9" t="str">
        <f t="shared" si="12"/>
        <v>Московский</v>
      </c>
      <c r="B169" s="8" t="str">
        <f t="shared" si="14"/>
        <v>НОУ Школа "Деловая волна"</v>
      </c>
      <c r="C169" s="20">
        <f>VLOOKUP(B169,Списки!$C$1:$E$42,2,FALSE)</f>
        <v>15907</v>
      </c>
      <c r="D169" s="20" t="str">
        <f>VLOOKUP(B169,Списки!$C$1:$E$42,3,FALSE)</f>
        <v>СОШ</v>
      </c>
      <c r="E169" s="15"/>
      <c r="F169" s="8">
        <f t="shared" si="15"/>
        <v>0</v>
      </c>
      <c r="G169" s="8">
        <f t="shared" si="16"/>
        <v>0</v>
      </c>
      <c r="H169" s="8">
        <f t="shared" si="17"/>
        <v>15907166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35">
        <f t="shared" si="13"/>
        <v>0</v>
      </c>
    </row>
    <row r="170" spans="1:20" ht="26.25" customHeight="1" x14ac:dyDescent="0.25">
      <c r="A170" s="9" t="str">
        <f t="shared" si="12"/>
        <v>Московский</v>
      </c>
      <c r="B170" s="8" t="str">
        <f t="shared" si="14"/>
        <v>НОУ Школа "Деловая волна"</v>
      </c>
      <c r="C170" s="20">
        <f>VLOOKUP(B170,Списки!$C$1:$E$42,2,FALSE)</f>
        <v>15907</v>
      </c>
      <c r="D170" s="20" t="str">
        <f>VLOOKUP(B170,Списки!$C$1:$E$42,3,FALSE)</f>
        <v>СОШ</v>
      </c>
      <c r="E170" s="15"/>
      <c r="F170" s="8">
        <f t="shared" si="15"/>
        <v>0</v>
      </c>
      <c r="G170" s="8">
        <f t="shared" si="16"/>
        <v>0</v>
      </c>
      <c r="H170" s="8">
        <f t="shared" si="17"/>
        <v>15907167</v>
      </c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35">
        <f t="shared" si="13"/>
        <v>0</v>
      </c>
    </row>
    <row r="171" spans="1:20" ht="26.25" customHeight="1" x14ac:dyDescent="0.25">
      <c r="A171" s="9" t="str">
        <f t="shared" si="12"/>
        <v>Московский</v>
      </c>
      <c r="B171" s="8" t="str">
        <f t="shared" si="14"/>
        <v>НОУ Школа "Деловая волна"</v>
      </c>
      <c r="C171" s="20">
        <f>VLOOKUP(B171,Списки!$C$1:$E$42,2,FALSE)</f>
        <v>15907</v>
      </c>
      <c r="D171" s="20" t="str">
        <f>VLOOKUP(B171,Списки!$C$1:$E$42,3,FALSE)</f>
        <v>СОШ</v>
      </c>
      <c r="E171" s="15"/>
      <c r="F171" s="8">
        <f t="shared" si="15"/>
        <v>0</v>
      </c>
      <c r="G171" s="8">
        <f t="shared" si="16"/>
        <v>0</v>
      </c>
      <c r="H171" s="8">
        <f t="shared" si="17"/>
        <v>15907168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35">
        <f t="shared" si="13"/>
        <v>0</v>
      </c>
    </row>
    <row r="172" spans="1:20" ht="26.25" customHeight="1" x14ac:dyDescent="0.25">
      <c r="A172" s="9" t="str">
        <f t="shared" si="12"/>
        <v>Московский</v>
      </c>
      <c r="B172" s="8" t="str">
        <f t="shared" si="14"/>
        <v>НОУ Школа "Деловая волна"</v>
      </c>
      <c r="C172" s="20">
        <f>VLOOKUP(B172,Списки!$C$1:$E$42,2,FALSE)</f>
        <v>15907</v>
      </c>
      <c r="D172" s="20" t="str">
        <f>VLOOKUP(B172,Списки!$C$1:$E$42,3,FALSE)</f>
        <v>СОШ</v>
      </c>
      <c r="E172" s="15"/>
      <c r="F172" s="8">
        <f t="shared" si="15"/>
        <v>0</v>
      </c>
      <c r="G172" s="8">
        <f t="shared" si="16"/>
        <v>0</v>
      </c>
      <c r="H172" s="8">
        <f t="shared" si="17"/>
        <v>15907169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35">
        <f t="shared" si="13"/>
        <v>0</v>
      </c>
    </row>
    <row r="173" spans="1:20" ht="26.25" customHeight="1" x14ac:dyDescent="0.25">
      <c r="A173" s="9" t="str">
        <f t="shared" si="12"/>
        <v>Московский</v>
      </c>
      <c r="B173" s="8" t="str">
        <f t="shared" si="14"/>
        <v>НОУ Школа "Деловая волна"</v>
      </c>
      <c r="C173" s="20">
        <f>VLOOKUP(B173,Списки!$C$1:$E$42,2,FALSE)</f>
        <v>15907</v>
      </c>
      <c r="D173" s="20" t="str">
        <f>VLOOKUP(B173,Списки!$C$1:$E$42,3,FALSE)</f>
        <v>СОШ</v>
      </c>
      <c r="E173" s="15"/>
      <c r="F173" s="8">
        <f t="shared" si="15"/>
        <v>0</v>
      </c>
      <c r="G173" s="8">
        <f t="shared" si="16"/>
        <v>0</v>
      </c>
      <c r="H173" s="8">
        <f t="shared" si="17"/>
        <v>15907170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35">
        <f t="shared" si="13"/>
        <v>0</v>
      </c>
    </row>
    <row r="174" spans="1:20" ht="26.25" customHeight="1" x14ac:dyDescent="0.25">
      <c r="A174" s="9" t="str">
        <f t="shared" si="12"/>
        <v>Московский</v>
      </c>
      <c r="B174" s="8" t="str">
        <f t="shared" si="14"/>
        <v>НОУ Школа "Деловая волна"</v>
      </c>
      <c r="C174" s="20">
        <f>VLOOKUP(B174,Списки!$C$1:$E$42,2,FALSE)</f>
        <v>15907</v>
      </c>
      <c r="D174" s="20" t="str">
        <f>VLOOKUP(B174,Списки!$C$1:$E$42,3,FALSE)</f>
        <v>СОШ</v>
      </c>
      <c r="E174" s="15"/>
      <c r="F174" s="8">
        <f t="shared" si="15"/>
        <v>0</v>
      </c>
      <c r="G174" s="8">
        <f t="shared" si="16"/>
        <v>0</v>
      </c>
      <c r="H174" s="8">
        <f t="shared" si="17"/>
        <v>15907171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35">
        <f t="shared" si="13"/>
        <v>0</v>
      </c>
    </row>
    <row r="175" spans="1:20" ht="26.25" customHeight="1" x14ac:dyDescent="0.25">
      <c r="A175" s="9" t="str">
        <f t="shared" si="12"/>
        <v>Московский</v>
      </c>
      <c r="B175" s="8" t="str">
        <f t="shared" si="14"/>
        <v>НОУ Школа "Деловая волна"</v>
      </c>
      <c r="C175" s="20">
        <f>VLOOKUP(B175,Списки!$C$1:$E$42,2,FALSE)</f>
        <v>15907</v>
      </c>
      <c r="D175" s="20" t="str">
        <f>VLOOKUP(B175,Списки!$C$1:$E$42,3,FALSE)</f>
        <v>СОШ</v>
      </c>
      <c r="E175" s="15"/>
      <c r="F175" s="8">
        <f t="shared" si="15"/>
        <v>0</v>
      </c>
      <c r="G175" s="8">
        <f t="shared" si="16"/>
        <v>0</v>
      </c>
      <c r="H175" s="8">
        <f t="shared" si="17"/>
        <v>15907172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35">
        <f t="shared" si="13"/>
        <v>0</v>
      </c>
    </row>
    <row r="176" spans="1:20" ht="26.25" customHeight="1" x14ac:dyDescent="0.25">
      <c r="A176" s="9" t="str">
        <f t="shared" si="12"/>
        <v>Московский</v>
      </c>
      <c r="B176" s="8" t="str">
        <f t="shared" si="14"/>
        <v>НОУ Школа "Деловая волна"</v>
      </c>
      <c r="C176" s="20">
        <f>VLOOKUP(B176,Списки!$C$1:$E$42,2,FALSE)</f>
        <v>15907</v>
      </c>
      <c r="D176" s="20" t="str">
        <f>VLOOKUP(B176,Списки!$C$1:$E$42,3,FALSE)</f>
        <v>СОШ</v>
      </c>
      <c r="E176" s="15"/>
      <c r="F176" s="8">
        <f t="shared" si="15"/>
        <v>0</v>
      </c>
      <c r="G176" s="8">
        <f t="shared" si="16"/>
        <v>0</v>
      </c>
      <c r="H176" s="8">
        <f t="shared" si="17"/>
        <v>15907173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35">
        <f t="shared" si="13"/>
        <v>0</v>
      </c>
    </row>
    <row r="177" spans="1:20" ht="26.25" customHeight="1" x14ac:dyDescent="0.25">
      <c r="A177" s="9" t="str">
        <f t="shared" si="12"/>
        <v>Московский</v>
      </c>
      <c r="B177" s="8" t="str">
        <f t="shared" si="14"/>
        <v>НОУ Школа "Деловая волна"</v>
      </c>
      <c r="C177" s="20">
        <f>VLOOKUP(B177,Списки!$C$1:$E$42,2,FALSE)</f>
        <v>15907</v>
      </c>
      <c r="D177" s="20" t="str">
        <f>VLOOKUP(B177,Списки!$C$1:$E$42,3,FALSE)</f>
        <v>СОШ</v>
      </c>
      <c r="E177" s="15"/>
      <c r="F177" s="8">
        <f t="shared" si="15"/>
        <v>0</v>
      </c>
      <c r="G177" s="8">
        <f t="shared" si="16"/>
        <v>0</v>
      </c>
      <c r="H177" s="8">
        <f t="shared" si="17"/>
        <v>15907174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35">
        <f t="shared" si="13"/>
        <v>0</v>
      </c>
    </row>
    <row r="178" spans="1:20" ht="26.25" customHeight="1" x14ac:dyDescent="0.25">
      <c r="A178" s="9" t="str">
        <f t="shared" si="12"/>
        <v>Московский</v>
      </c>
      <c r="B178" s="8" t="str">
        <f t="shared" si="14"/>
        <v>НОУ Школа "Деловая волна"</v>
      </c>
      <c r="C178" s="20">
        <f>VLOOKUP(B178,Списки!$C$1:$E$42,2,FALSE)</f>
        <v>15907</v>
      </c>
      <c r="D178" s="20" t="str">
        <f>VLOOKUP(B178,Списки!$C$1:$E$42,3,FALSE)</f>
        <v>СОШ</v>
      </c>
      <c r="E178" s="15"/>
      <c r="F178" s="8">
        <f t="shared" si="15"/>
        <v>0</v>
      </c>
      <c r="G178" s="8">
        <f t="shared" si="16"/>
        <v>0</v>
      </c>
      <c r="H178" s="8">
        <f t="shared" si="17"/>
        <v>15907175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35">
        <f t="shared" si="13"/>
        <v>0</v>
      </c>
    </row>
    <row r="179" spans="1:20" ht="26.25" customHeight="1" x14ac:dyDescent="0.25">
      <c r="A179" s="9" t="str">
        <f t="shared" si="12"/>
        <v>Московский</v>
      </c>
      <c r="B179" s="8" t="str">
        <f t="shared" si="14"/>
        <v>НОУ Школа "Деловая волна"</v>
      </c>
      <c r="C179" s="20">
        <f>VLOOKUP(B179,Списки!$C$1:$E$42,2,FALSE)</f>
        <v>15907</v>
      </c>
      <c r="D179" s="20" t="str">
        <f>VLOOKUP(B179,Списки!$C$1:$E$42,3,FALSE)</f>
        <v>СОШ</v>
      </c>
      <c r="E179" s="15"/>
      <c r="F179" s="8">
        <f t="shared" si="15"/>
        <v>0</v>
      </c>
      <c r="G179" s="8">
        <f t="shared" si="16"/>
        <v>0</v>
      </c>
      <c r="H179" s="8">
        <f t="shared" si="17"/>
        <v>15907176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35">
        <f t="shared" si="13"/>
        <v>0</v>
      </c>
    </row>
    <row r="180" spans="1:20" ht="26.25" customHeight="1" x14ac:dyDescent="0.25">
      <c r="A180" s="9" t="str">
        <f t="shared" si="12"/>
        <v>Московский</v>
      </c>
      <c r="B180" s="8" t="str">
        <f t="shared" si="14"/>
        <v>НОУ Школа "Деловая волна"</v>
      </c>
      <c r="C180" s="20">
        <f>VLOOKUP(B180,Списки!$C$1:$E$42,2,FALSE)</f>
        <v>15907</v>
      </c>
      <c r="D180" s="20" t="str">
        <f>VLOOKUP(B180,Списки!$C$1:$E$42,3,FALSE)</f>
        <v>СОШ</v>
      </c>
      <c r="E180" s="15"/>
      <c r="F180" s="8">
        <f t="shared" si="15"/>
        <v>0</v>
      </c>
      <c r="G180" s="8">
        <f t="shared" si="16"/>
        <v>0</v>
      </c>
      <c r="H180" s="8">
        <f t="shared" si="17"/>
        <v>15907177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35">
        <f t="shared" si="13"/>
        <v>0</v>
      </c>
    </row>
    <row r="181" spans="1:20" ht="26.25" customHeight="1" x14ac:dyDescent="0.25">
      <c r="A181" s="9" t="str">
        <f t="shared" si="12"/>
        <v>Московский</v>
      </c>
      <c r="B181" s="8" t="str">
        <f t="shared" si="14"/>
        <v>НОУ Школа "Деловая волна"</v>
      </c>
      <c r="C181" s="20">
        <f>VLOOKUP(B181,Списки!$C$1:$E$42,2,FALSE)</f>
        <v>15907</v>
      </c>
      <c r="D181" s="20" t="str">
        <f>VLOOKUP(B181,Списки!$C$1:$E$42,3,FALSE)</f>
        <v>СОШ</v>
      </c>
      <c r="E181" s="15"/>
      <c r="F181" s="8">
        <f t="shared" si="15"/>
        <v>0</v>
      </c>
      <c r="G181" s="8">
        <f t="shared" si="16"/>
        <v>0</v>
      </c>
      <c r="H181" s="8">
        <f t="shared" si="17"/>
        <v>15907178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35">
        <f t="shared" si="13"/>
        <v>0</v>
      </c>
    </row>
    <row r="182" spans="1:20" ht="26.25" customHeight="1" x14ac:dyDescent="0.25">
      <c r="A182" s="9" t="str">
        <f t="shared" si="12"/>
        <v>Московский</v>
      </c>
      <c r="B182" s="8" t="str">
        <f t="shared" si="14"/>
        <v>НОУ Школа "Деловая волна"</v>
      </c>
      <c r="C182" s="20">
        <f>VLOOKUP(B182,Списки!$C$1:$E$42,2,FALSE)</f>
        <v>15907</v>
      </c>
      <c r="D182" s="20" t="str">
        <f>VLOOKUP(B182,Списки!$C$1:$E$42,3,FALSE)</f>
        <v>СОШ</v>
      </c>
      <c r="E182" s="15"/>
      <c r="F182" s="8">
        <f t="shared" si="15"/>
        <v>0</v>
      </c>
      <c r="G182" s="8">
        <f t="shared" si="16"/>
        <v>0</v>
      </c>
      <c r="H182" s="8">
        <f t="shared" si="17"/>
        <v>15907179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35">
        <f t="shared" si="13"/>
        <v>0</v>
      </c>
    </row>
    <row r="183" spans="1:20" ht="26.25" customHeight="1" x14ac:dyDescent="0.25">
      <c r="A183" s="9" t="str">
        <f t="shared" si="12"/>
        <v>Московский</v>
      </c>
      <c r="B183" s="8" t="str">
        <f t="shared" si="14"/>
        <v>НОУ Школа "Деловая волна"</v>
      </c>
      <c r="C183" s="20">
        <f>VLOOKUP(B183,Списки!$C$1:$E$42,2,FALSE)</f>
        <v>15907</v>
      </c>
      <c r="D183" s="20" t="str">
        <f>VLOOKUP(B183,Списки!$C$1:$E$42,3,FALSE)</f>
        <v>СОШ</v>
      </c>
      <c r="E183" s="15"/>
      <c r="F183" s="8">
        <f t="shared" si="15"/>
        <v>0</v>
      </c>
      <c r="G183" s="8">
        <f t="shared" si="16"/>
        <v>0</v>
      </c>
      <c r="H183" s="8">
        <f t="shared" si="17"/>
        <v>15907180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35">
        <f t="shared" si="13"/>
        <v>0</v>
      </c>
    </row>
    <row r="184" spans="1:20" ht="26.25" customHeight="1" x14ac:dyDescent="0.25">
      <c r="A184" s="9" t="str">
        <f t="shared" si="12"/>
        <v>Московский</v>
      </c>
      <c r="B184" s="8" t="str">
        <f t="shared" si="14"/>
        <v>НОУ Школа "Деловая волна"</v>
      </c>
      <c r="C184" s="20">
        <f>VLOOKUP(B184,Списки!$C$1:$E$42,2,FALSE)</f>
        <v>15907</v>
      </c>
      <c r="D184" s="20" t="str">
        <f>VLOOKUP(B184,Списки!$C$1:$E$42,3,FALSE)</f>
        <v>СОШ</v>
      </c>
      <c r="E184" s="15"/>
      <c r="F184" s="8">
        <f t="shared" si="15"/>
        <v>0</v>
      </c>
      <c r="G184" s="8">
        <f t="shared" si="16"/>
        <v>0</v>
      </c>
      <c r="H184" s="8">
        <f t="shared" si="17"/>
        <v>15907181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35">
        <f t="shared" si="13"/>
        <v>0</v>
      </c>
    </row>
    <row r="185" spans="1:20" ht="26.25" customHeight="1" x14ac:dyDescent="0.25">
      <c r="A185" s="9" t="str">
        <f t="shared" si="12"/>
        <v>Московский</v>
      </c>
      <c r="B185" s="8" t="str">
        <f t="shared" si="14"/>
        <v>НОУ Школа "Деловая волна"</v>
      </c>
      <c r="C185" s="20">
        <f>VLOOKUP(B185,Списки!$C$1:$E$42,2,FALSE)</f>
        <v>15907</v>
      </c>
      <c r="D185" s="20" t="str">
        <f>VLOOKUP(B185,Списки!$C$1:$E$42,3,FALSE)</f>
        <v>СОШ</v>
      </c>
      <c r="E185" s="15"/>
      <c r="F185" s="8">
        <f t="shared" si="15"/>
        <v>0</v>
      </c>
      <c r="G185" s="8">
        <f t="shared" si="16"/>
        <v>0</v>
      </c>
      <c r="H185" s="8">
        <f t="shared" si="17"/>
        <v>15907182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35">
        <f t="shared" si="13"/>
        <v>0</v>
      </c>
    </row>
    <row r="186" spans="1:20" ht="26.25" customHeight="1" x14ac:dyDescent="0.25">
      <c r="A186" s="9" t="str">
        <f t="shared" si="12"/>
        <v>Московский</v>
      </c>
      <c r="B186" s="8" t="str">
        <f t="shared" si="14"/>
        <v>НОУ Школа "Деловая волна"</v>
      </c>
      <c r="C186" s="20">
        <f>VLOOKUP(B186,Списки!$C$1:$E$42,2,FALSE)</f>
        <v>15907</v>
      </c>
      <c r="D186" s="20" t="str">
        <f>VLOOKUP(B186,Списки!$C$1:$E$42,3,FALSE)</f>
        <v>СОШ</v>
      </c>
      <c r="E186" s="15"/>
      <c r="F186" s="8">
        <f t="shared" si="15"/>
        <v>0</v>
      </c>
      <c r="G186" s="8">
        <f t="shared" si="16"/>
        <v>0</v>
      </c>
      <c r="H186" s="8">
        <f t="shared" si="17"/>
        <v>15907183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35">
        <f t="shared" si="13"/>
        <v>0</v>
      </c>
    </row>
    <row r="187" spans="1:20" ht="26.25" customHeight="1" x14ac:dyDescent="0.25">
      <c r="A187" s="9" t="str">
        <f t="shared" si="12"/>
        <v>Московский</v>
      </c>
      <c r="B187" s="8" t="str">
        <f t="shared" si="14"/>
        <v>НОУ Школа "Деловая волна"</v>
      </c>
      <c r="C187" s="20">
        <f>VLOOKUP(B187,Списки!$C$1:$E$42,2,FALSE)</f>
        <v>15907</v>
      </c>
      <c r="D187" s="20" t="str">
        <f>VLOOKUP(B187,Списки!$C$1:$E$42,3,FALSE)</f>
        <v>СОШ</v>
      </c>
      <c r="E187" s="15"/>
      <c r="F187" s="8">
        <f t="shared" si="15"/>
        <v>0</v>
      </c>
      <c r="G187" s="8">
        <f t="shared" si="16"/>
        <v>0</v>
      </c>
      <c r="H187" s="8">
        <f t="shared" si="17"/>
        <v>15907184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35">
        <f t="shared" si="13"/>
        <v>0</v>
      </c>
    </row>
    <row r="188" spans="1:20" ht="26.25" customHeight="1" x14ac:dyDescent="0.25">
      <c r="A188" s="9" t="str">
        <f t="shared" si="12"/>
        <v>Московский</v>
      </c>
      <c r="B188" s="8" t="str">
        <f t="shared" si="14"/>
        <v>НОУ Школа "Деловая волна"</v>
      </c>
      <c r="C188" s="20">
        <f>VLOOKUP(B188,Списки!$C$1:$E$42,2,FALSE)</f>
        <v>15907</v>
      </c>
      <c r="D188" s="20" t="str">
        <f>VLOOKUP(B188,Списки!$C$1:$E$42,3,FALSE)</f>
        <v>СОШ</v>
      </c>
      <c r="E188" s="15"/>
      <c r="F188" s="8">
        <f t="shared" si="15"/>
        <v>0</v>
      </c>
      <c r="G188" s="8">
        <f t="shared" si="16"/>
        <v>0</v>
      </c>
      <c r="H188" s="8">
        <f t="shared" si="17"/>
        <v>15907185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35">
        <f t="shared" si="13"/>
        <v>0</v>
      </c>
    </row>
    <row r="189" spans="1:20" ht="26.25" customHeight="1" x14ac:dyDescent="0.25">
      <c r="A189" s="9" t="str">
        <f t="shared" si="12"/>
        <v>Московский</v>
      </c>
      <c r="B189" s="8" t="str">
        <f t="shared" si="14"/>
        <v>НОУ Школа "Деловая волна"</v>
      </c>
      <c r="C189" s="20">
        <f>VLOOKUP(B189,Списки!$C$1:$E$42,2,FALSE)</f>
        <v>15907</v>
      </c>
      <c r="D189" s="20" t="str">
        <f>VLOOKUP(B189,Списки!$C$1:$E$42,3,FALSE)</f>
        <v>СОШ</v>
      </c>
      <c r="E189" s="15"/>
      <c r="F189" s="8">
        <f t="shared" si="15"/>
        <v>0</v>
      </c>
      <c r="G189" s="8">
        <f t="shared" si="16"/>
        <v>0</v>
      </c>
      <c r="H189" s="8">
        <f t="shared" si="17"/>
        <v>15907186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35">
        <f t="shared" si="13"/>
        <v>0</v>
      </c>
    </row>
    <row r="190" spans="1:20" ht="26.25" customHeight="1" x14ac:dyDescent="0.25">
      <c r="A190" s="9" t="str">
        <f t="shared" si="12"/>
        <v>Московский</v>
      </c>
      <c r="B190" s="8" t="str">
        <f t="shared" si="14"/>
        <v>НОУ Школа "Деловая волна"</v>
      </c>
      <c r="C190" s="20">
        <f>VLOOKUP(B190,Списки!$C$1:$E$42,2,FALSE)</f>
        <v>15907</v>
      </c>
      <c r="D190" s="20" t="str">
        <f>VLOOKUP(B190,Списки!$C$1:$E$42,3,FALSE)</f>
        <v>СОШ</v>
      </c>
      <c r="E190" s="15"/>
      <c r="F190" s="8">
        <f t="shared" si="15"/>
        <v>0</v>
      </c>
      <c r="G190" s="8">
        <f t="shared" si="16"/>
        <v>0</v>
      </c>
      <c r="H190" s="8">
        <f t="shared" si="17"/>
        <v>15907187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35">
        <f t="shared" si="13"/>
        <v>0</v>
      </c>
    </row>
    <row r="191" spans="1:20" ht="26.25" customHeight="1" x14ac:dyDescent="0.25">
      <c r="A191" s="9" t="str">
        <f t="shared" si="12"/>
        <v>Московский</v>
      </c>
      <c r="B191" s="8" t="str">
        <f t="shared" si="14"/>
        <v>НОУ Школа "Деловая волна"</v>
      </c>
      <c r="C191" s="20">
        <f>VLOOKUP(B191,Списки!$C$1:$E$42,2,FALSE)</f>
        <v>15907</v>
      </c>
      <c r="D191" s="20" t="str">
        <f>VLOOKUP(B191,Списки!$C$1:$E$42,3,FALSE)</f>
        <v>СОШ</v>
      </c>
      <c r="E191" s="15"/>
      <c r="F191" s="8">
        <f t="shared" si="15"/>
        <v>0</v>
      </c>
      <c r="G191" s="8">
        <f t="shared" si="16"/>
        <v>0</v>
      </c>
      <c r="H191" s="8">
        <f t="shared" si="17"/>
        <v>15907188</v>
      </c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35">
        <f t="shared" si="13"/>
        <v>0</v>
      </c>
    </row>
    <row r="192" spans="1:20" ht="26.25" customHeight="1" x14ac:dyDescent="0.25">
      <c r="A192" s="9" t="str">
        <f t="shared" si="12"/>
        <v>Московский</v>
      </c>
      <c r="B192" s="8" t="str">
        <f t="shared" si="14"/>
        <v>НОУ Школа "Деловая волна"</v>
      </c>
      <c r="C192" s="20">
        <f>VLOOKUP(B192,Списки!$C$1:$E$42,2,FALSE)</f>
        <v>15907</v>
      </c>
      <c r="D192" s="20" t="str">
        <f>VLOOKUP(B192,Списки!$C$1:$E$42,3,FALSE)</f>
        <v>СОШ</v>
      </c>
      <c r="E192" s="15"/>
      <c r="F192" s="8">
        <f t="shared" si="15"/>
        <v>0</v>
      </c>
      <c r="G192" s="8">
        <f t="shared" si="16"/>
        <v>0</v>
      </c>
      <c r="H192" s="8">
        <f t="shared" si="17"/>
        <v>15907189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35">
        <f t="shared" si="13"/>
        <v>0</v>
      </c>
    </row>
    <row r="193" spans="1:20" ht="26.25" customHeight="1" x14ac:dyDescent="0.25">
      <c r="A193" s="9" t="str">
        <f t="shared" si="12"/>
        <v>Московский</v>
      </c>
      <c r="B193" s="8" t="str">
        <f t="shared" si="14"/>
        <v>НОУ Школа "Деловая волна"</v>
      </c>
      <c r="C193" s="20">
        <f>VLOOKUP(B193,Списки!$C$1:$E$42,2,FALSE)</f>
        <v>15907</v>
      </c>
      <c r="D193" s="20" t="str">
        <f>VLOOKUP(B193,Списки!$C$1:$E$42,3,FALSE)</f>
        <v>СОШ</v>
      </c>
      <c r="E193" s="15"/>
      <c r="F193" s="8">
        <f t="shared" si="15"/>
        <v>0</v>
      </c>
      <c r="G193" s="8">
        <f t="shared" si="16"/>
        <v>0</v>
      </c>
      <c r="H193" s="8">
        <f t="shared" si="17"/>
        <v>15907190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35">
        <f t="shared" si="13"/>
        <v>0</v>
      </c>
    </row>
    <row r="194" spans="1:20" ht="26.25" customHeight="1" x14ac:dyDescent="0.25">
      <c r="A194" s="9" t="str">
        <f t="shared" si="12"/>
        <v>Московский</v>
      </c>
      <c r="B194" s="8" t="str">
        <f t="shared" si="14"/>
        <v>НОУ Школа "Деловая волна"</v>
      </c>
      <c r="C194" s="20">
        <f>VLOOKUP(B194,Списки!$C$1:$E$42,2,FALSE)</f>
        <v>15907</v>
      </c>
      <c r="D194" s="20" t="str">
        <f>VLOOKUP(B194,Списки!$C$1:$E$42,3,FALSE)</f>
        <v>СОШ</v>
      </c>
      <c r="E194" s="15"/>
      <c r="F194" s="8">
        <f t="shared" si="15"/>
        <v>0</v>
      </c>
      <c r="G194" s="8">
        <f t="shared" si="16"/>
        <v>0</v>
      </c>
      <c r="H194" s="8">
        <f t="shared" si="17"/>
        <v>15907191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35">
        <f t="shared" si="13"/>
        <v>0</v>
      </c>
    </row>
    <row r="195" spans="1:20" ht="26.25" customHeight="1" x14ac:dyDescent="0.25">
      <c r="A195" s="9" t="str">
        <f t="shared" si="12"/>
        <v>Московский</v>
      </c>
      <c r="B195" s="8" t="str">
        <f t="shared" si="14"/>
        <v>НОУ Школа "Деловая волна"</v>
      </c>
      <c r="C195" s="20">
        <f>VLOOKUP(B195,Списки!$C$1:$E$42,2,FALSE)</f>
        <v>15907</v>
      </c>
      <c r="D195" s="20" t="str">
        <f>VLOOKUP(B195,Списки!$C$1:$E$42,3,FALSE)</f>
        <v>СОШ</v>
      </c>
      <c r="E195" s="15"/>
      <c r="F195" s="8">
        <f t="shared" si="15"/>
        <v>0</v>
      </c>
      <c r="G195" s="8">
        <f t="shared" si="16"/>
        <v>0</v>
      </c>
      <c r="H195" s="8">
        <f t="shared" si="17"/>
        <v>15907192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35">
        <f t="shared" si="13"/>
        <v>0</v>
      </c>
    </row>
    <row r="196" spans="1:20" ht="26.25" customHeight="1" x14ac:dyDescent="0.25">
      <c r="A196" s="9" t="str">
        <f t="shared" si="12"/>
        <v>Московский</v>
      </c>
      <c r="B196" s="8" t="str">
        <f t="shared" si="14"/>
        <v>НОУ Школа "Деловая волна"</v>
      </c>
      <c r="C196" s="20">
        <f>VLOOKUP(B196,Списки!$C$1:$E$42,2,FALSE)</f>
        <v>15907</v>
      </c>
      <c r="D196" s="20" t="str">
        <f>VLOOKUP(B196,Списки!$C$1:$E$42,3,FALSE)</f>
        <v>СОШ</v>
      </c>
      <c r="E196" s="15"/>
      <c r="F196" s="8">
        <f t="shared" si="15"/>
        <v>0</v>
      </c>
      <c r="G196" s="8">
        <f t="shared" si="16"/>
        <v>0</v>
      </c>
      <c r="H196" s="8">
        <f t="shared" si="17"/>
        <v>15907193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35">
        <f t="shared" si="13"/>
        <v>0</v>
      </c>
    </row>
    <row r="197" spans="1:20" ht="26.25" customHeight="1" x14ac:dyDescent="0.25">
      <c r="A197" s="9" t="str">
        <f t="shared" ref="A197:A260" si="18">A196</f>
        <v>Московский</v>
      </c>
      <c r="B197" s="8" t="str">
        <f t="shared" si="14"/>
        <v>НОУ Школа "Деловая волна"</v>
      </c>
      <c r="C197" s="20">
        <f>VLOOKUP(B197,Списки!$C$1:$E$42,2,FALSE)</f>
        <v>15907</v>
      </c>
      <c r="D197" s="20" t="str">
        <f>VLOOKUP(B197,Списки!$C$1:$E$42,3,FALSE)</f>
        <v>СОШ</v>
      </c>
      <c r="E197" s="15"/>
      <c r="F197" s="8">
        <f t="shared" si="15"/>
        <v>0</v>
      </c>
      <c r="G197" s="8">
        <f t="shared" si="16"/>
        <v>0</v>
      </c>
      <c r="H197" s="8">
        <f t="shared" si="17"/>
        <v>15907194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35">
        <f t="shared" ref="T197:T260" si="19">SUM(I197:S197)/$T$3</f>
        <v>0</v>
      </c>
    </row>
    <row r="198" spans="1:20" ht="26.25" customHeight="1" x14ac:dyDescent="0.25">
      <c r="A198" s="9" t="str">
        <f t="shared" si="18"/>
        <v>Московский</v>
      </c>
      <c r="B198" s="8" t="str">
        <f t="shared" ref="B198:B261" si="20">B197</f>
        <v>НОУ Школа "Деловая волна"</v>
      </c>
      <c r="C198" s="20">
        <f>VLOOKUP(B198,Списки!$C$1:$E$42,2,FALSE)</f>
        <v>15907</v>
      </c>
      <c r="D198" s="20" t="str">
        <f>VLOOKUP(B198,Списки!$C$1:$E$42,3,FALSE)</f>
        <v>СОШ</v>
      </c>
      <c r="E198" s="15"/>
      <c r="F198" s="8">
        <f t="shared" ref="F198:F261" si="21">F197</f>
        <v>0</v>
      </c>
      <c r="G198" s="8">
        <f t="shared" ref="G198:G261" si="22">G197</f>
        <v>0</v>
      </c>
      <c r="H198" s="8">
        <f t="shared" si="17"/>
        <v>15907195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35">
        <f t="shared" si="19"/>
        <v>0</v>
      </c>
    </row>
    <row r="199" spans="1:20" ht="26.25" customHeight="1" x14ac:dyDescent="0.25">
      <c r="A199" s="9" t="str">
        <f t="shared" si="18"/>
        <v>Московский</v>
      </c>
      <c r="B199" s="8" t="str">
        <f t="shared" si="20"/>
        <v>НОУ Школа "Деловая волна"</v>
      </c>
      <c r="C199" s="20">
        <f>VLOOKUP(B199,Списки!$C$1:$E$42,2,FALSE)</f>
        <v>15907</v>
      </c>
      <c r="D199" s="20" t="str">
        <f>VLOOKUP(B199,Списки!$C$1:$E$42,3,FALSE)</f>
        <v>СОШ</v>
      </c>
      <c r="E199" s="15"/>
      <c r="F199" s="8">
        <f t="shared" si="21"/>
        <v>0</v>
      </c>
      <c r="G199" s="8">
        <f t="shared" si="22"/>
        <v>0</v>
      </c>
      <c r="H199" s="8">
        <f t="shared" si="17"/>
        <v>15907196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35">
        <f t="shared" si="19"/>
        <v>0</v>
      </c>
    </row>
    <row r="200" spans="1:20" ht="26.25" customHeight="1" x14ac:dyDescent="0.25">
      <c r="A200" s="9" t="str">
        <f t="shared" si="18"/>
        <v>Московский</v>
      </c>
      <c r="B200" s="8" t="str">
        <f t="shared" si="20"/>
        <v>НОУ Школа "Деловая волна"</v>
      </c>
      <c r="C200" s="20">
        <f>VLOOKUP(B200,Списки!$C$1:$E$42,2,FALSE)</f>
        <v>15907</v>
      </c>
      <c r="D200" s="20" t="str">
        <f>VLOOKUP(B200,Списки!$C$1:$E$42,3,FALSE)</f>
        <v>СОШ</v>
      </c>
      <c r="E200" s="15"/>
      <c r="F200" s="8">
        <f t="shared" si="21"/>
        <v>0</v>
      </c>
      <c r="G200" s="8">
        <f t="shared" si="22"/>
        <v>0</v>
      </c>
      <c r="H200" s="8">
        <f t="shared" si="17"/>
        <v>15907197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35">
        <f t="shared" si="19"/>
        <v>0</v>
      </c>
    </row>
    <row r="201" spans="1:20" ht="26.25" customHeight="1" x14ac:dyDescent="0.25">
      <c r="A201" s="9" t="str">
        <f t="shared" si="18"/>
        <v>Московский</v>
      </c>
      <c r="B201" s="8" t="str">
        <f t="shared" si="20"/>
        <v>НОУ Школа "Деловая волна"</v>
      </c>
      <c r="C201" s="20">
        <f>VLOOKUP(B201,Списки!$C$1:$E$42,2,FALSE)</f>
        <v>15907</v>
      </c>
      <c r="D201" s="20" t="str">
        <f>VLOOKUP(B201,Списки!$C$1:$E$42,3,FALSE)</f>
        <v>СОШ</v>
      </c>
      <c r="E201" s="15"/>
      <c r="F201" s="8">
        <f t="shared" si="21"/>
        <v>0</v>
      </c>
      <c r="G201" s="8">
        <f t="shared" si="22"/>
        <v>0</v>
      </c>
      <c r="H201" s="8">
        <f t="shared" ref="H201:H264" si="23">H200+1</f>
        <v>15907198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35">
        <f t="shared" si="19"/>
        <v>0</v>
      </c>
    </row>
    <row r="202" spans="1:20" ht="26.25" customHeight="1" x14ac:dyDescent="0.25">
      <c r="A202" s="9" t="str">
        <f t="shared" si="18"/>
        <v>Московский</v>
      </c>
      <c r="B202" s="8" t="str">
        <f t="shared" si="20"/>
        <v>НОУ Школа "Деловая волна"</v>
      </c>
      <c r="C202" s="20">
        <f>VLOOKUP(B202,Списки!$C$1:$E$42,2,FALSE)</f>
        <v>15907</v>
      </c>
      <c r="D202" s="20" t="str">
        <f>VLOOKUP(B202,Списки!$C$1:$E$42,3,FALSE)</f>
        <v>СОШ</v>
      </c>
      <c r="E202" s="15"/>
      <c r="F202" s="8">
        <f t="shared" si="21"/>
        <v>0</v>
      </c>
      <c r="G202" s="8">
        <f t="shared" si="22"/>
        <v>0</v>
      </c>
      <c r="H202" s="8">
        <f t="shared" si="23"/>
        <v>15907199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35">
        <f t="shared" si="19"/>
        <v>0</v>
      </c>
    </row>
    <row r="203" spans="1:20" ht="26.25" customHeight="1" x14ac:dyDescent="0.25">
      <c r="A203" s="9" t="str">
        <f t="shared" si="18"/>
        <v>Московский</v>
      </c>
      <c r="B203" s="8" t="str">
        <f t="shared" si="20"/>
        <v>НОУ Школа "Деловая волна"</v>
      </c>
      <c r="C203" s="20">
        <f>VLOOKUP(B203,Списки!$C$1:$E$42,2,FALSE)</f>
        <v>15907</v>
      </c>
      <c r="D203" s="20" t="str">
        <f>VLOOKUP(B203,Списки!$C$1:$E$42,3,FALSE)</f>
        <v>СОШ</v>
      </c>
      <c r="E203" s="15"/>
      <c r="F203" s="8">
        <f t="shared" si="21"/>
        <v>0</v>
      </c>
      <c r="G203" s="8">
        <f t="shared" si="22"/>
        <v>0</v>
      </c>
      <c r="H203" s="8">
        <f t="shared" si="23"/>
        <v>15907200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35">
        <f t="shared" si="19"/>
        <v>0</v>
      </c>
    </row>
    <row r="204" spans="1:20" ht="26.25" customHeight="1" x14ac:dyDescent="0.25">
      <c r="A204" s="9" t="str">
        <f t="shared" si="18"/>
        <v>Московский</v>
      </c>
      <c r="B204" s="8" t="str">
        <f t="shared" si="20"/>
        <v>НОУ Школа "Деловая волна"</v>
      </c>
      <c r="C204" s="20">
        <f>VLOOKUP(B204,Списки!$C$1:$E$42,2,FALSE)</f>
        <v>15907</v>
      </c>
      <c r="D204" s="20" t="str">
        <f>VLOOKUP(B204,Списки!$C$1:$E$42,3,FALSE)</f>
        <v>СОШ</v>
      </c>
      <c r="E204" s="15"/>
      <c r="F204" s="8">
        <f t="shared" si="21"/>
        <v>0</v>
      </c>
      <c r="G204" s="8">
        <f t="shared" si="22"/>
        <v>0</v>
      </c>
      <c r="H204" s="8">
        <f t="shared" si="23"/>
        <v>15907201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35">
        <f t="shared" si="19"/>
        <v>0</v>
      </c>
    </row>
    <row r="205" spans="1:20" ht="26.25" customHeight="1" x14ac:dyDescent="0.25">
      <c r="A205" s="9" t="str">
        <f t="shared" si="18"/>
        <v>Московский</v>
      </c>
      <c r="B205" s="8" t="str">
        <f t="shared" si="20"/>
        <v>НОУ Школа "Деловая волна"</v>
      </c>
      <c r="C205" s="20">
        <f>VLOOKUP(B205,Списки!$C$1:$E$42,2,FALSE)</f>
        <v>15907</v>
      </c>
      <c r="D205" s="20" t="str">
        <f>VLOOKUP(B205,Списки!$C$1:$E$42,3,FALSE)</f>
        <v>СОШ</v>
      </c>
      <c r="E205" s="15"/>
      <c r="F205" s="8">
        <f t="shared" si="21"/>
        <v>0</v>
      </c>
      <c r="G205" s="8">
        <f t="shared" si="22"/>
        <v>0</v>
      </c>
      <c r="H205" s="8">
        <f t="shared" si="23"/>
        <v>15907202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35">
        <f t="shared" si="19"/>
        <v>0</v>
      </c>
    </row>
    <row r="206" spans="1:20" ht="26.25" customHeight="1" x14ac:dyDescent="0.25">
      <c r="A206" s="9" t="str">
        <f t="shared" si="18"/>
        <v>Московский</v>
      </c>
      <c r="B206" s="8" t="str">
        <f t="shared" si="20"/>
        <v>НОУ Школа "Деловая волна"</v>
      </c>
      <c r="C206" s="20">
        <f>VLOOKUP(B206,Списки!$C$1:$E$42,2,FALSE)</f>
        <v>15907</v>
      </c>
      <c r="D206" s="20" t="str">
        <f>VLOOKUP(B206,Списки!$C$1:$E$42,3,FALSE)</f>
        <v>СОШ</v>
      </c>
      <c r="E206" s="15"/>
      <c r="F206" s="8">
        <f t="shared" si="21"/>
        <v>0</v>
      </c>
      <c r="G206" s="8">
        <f t="shared" si="22"/>
        <v>0</v>
      </c>
      <c r="H206" s="8">
        <f t="shared" si="23"/>
        <v>15907203</v>
      </c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35">
        <f t="shared" si="19"/>
        <v>0</v>
      </c>
    </row>
    <row r="207" spans="1:20" ht="26.25" customHeight="1" x14ac:dyDescent="0.25">
      <c r="A207" s="9" t="str">
        <f t="shared" si="18"/>
        <v>Московский</v>
      </c>
      <c r="B207" s="8" t="str">
        <f t="shared" si="20"/>
        <v>НОУ Школа "Деловая волна"</v>
      </c>
      <c r="C207" s="20">
        <f>VLOOKUP(B207,Списки!$C$1:$E$42,2,FALSE)</f>
        <v>15907</v>
      </c>
      <c r="D207" s="20" t="str">
        <f>VLOOKUP(B207,Списки!$C$1:$E$42,3,FALSE)</f>
        <v>СОШ</v>
      </c>
      <c r="E207" s="15"/>
      <c r="F207" s="8">
        <f t="shared" si="21"/>
        <v>0</v>
      </c>
      <c r="G207" s="8">
        <f t="shared" si="22"/>
        <v>0</v>
      </c>
      <c r="H207" s="8">
        <f t="shared" si="23"/>
        <v>15907204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35">
        <f t="shared" si="19"/>
        <v>0</v>
      </c>
    </row>
    <row r="208" spans="1:20" ht="26.25" customHeight="1" x14ac:dyDescent="0.25">
      <c r="A208" s="9" t="str">
        <f t="shared" si="18"/>
        <v>Московский</v>
      </c>
      <c r="B208" s="8" t="str">
        <f t="shared" si="20"/>
        <v>НОУ Школа "Деловая волна"</v>
      </c>
      <c r="C208" s="20">
        <f>VLOOKUP(B208,Списки!$C$1:$E$42,2,FALSE)</f>
        <v>15907</v>
      </c>
      <c r="D208" s="20" t="str">
        <f>VLOOKUP(B208,Списки!$C$1:$E$42,3,FALSE)</f>
        <v>СОШ</v>
      </c>
      <c r="E208" s="15"/>
      <c r="F208" s="8">
        <f t="shared" si="21"/>
        <v>0</v>
      </c>
      <c r="G208" s="8">
        <f t="shared" si="22"/>
        <v>0</v>
      </c>
      <c r="H208" s="8">
        <f t="shared" si="23"/>
        <v>15907205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35">
        <f t="shared" si="19"/>
        <v>0</v>
      </c>
    </row>
    <row r="209" spans="1:20" ht="26.25" customHeight="1" x14ac:dyDescent="0.25">
      <c r="A209" s="9" t="str">
        <f t="shared" si="18"/>
        <v>Московский</v>
      </c>
      <c r="B209" s="8" t="str">
        <f t="shared" si="20"/>
        <v>НОУ Школа "Деловая волна"</v>
      </c>
      <c r="C209" s="20">
        <f>VLOOKUP(B209,Списки!$C$1:$E$42,2,FALSE)</f>
        <v>15907</v>
      </c>
      <c r="D209" s="20" t="str">
        <f>VLOOKUP(B209,Списки!$C$1:$E$42,3,FALSE)</f>
        <v>СОШ</v>
      </c>
      <c r="E209" s="15"/>
      <c r="F209" s="8">
        <f t="shared" si="21"/>
        <v>0</v>
      </c>
      <c r="G209" s="8">
        <f t="shared" si="22"/>
        <v>0</v>
      </c>
      <c r="H209" s="8">
        <f t="shared" si="23"/>
        <v>15907206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35">
        <f t="shared" si="19"/>
        <v>0</v>
      </c>
    </row>
    <row r="210" spans="1:20" ht="26.25" customHeight="1" x14ac:dyDescent="0.25">
      <c r="A210" s="9" t="str">
        <f t="shared" si="18"/>
        <v>Московский</v>
      </c>
      <c r="B210" s="8" t="str">
        <f t="shared" si="20"/>
        <v>НОУ Школа "Деловая волна"</v>
      </c>
      <c r="C210" s="20">
        <f>VLOOKUP(B210,Списки!$C$1:$E$42,2,FALSE)</f>
        <v>15907</v>
      </c>
      <c r="D210" s="20" t="str">
        <f>VLOOKUP(B210,Списки!$C$1:$E$42,3,FALSE)</f>
        <v>СОШ</v>
      </c>
      <c r="E210" s="15"/>
      <c r="F210" s="8">
        <f t="shared" si="21"/>
        <v>0</v>
      </c>
      <c r="G210" s="8">
        <f t="shared" si="22"/>
        <v>0</v>
      </c>
      <c r="H210" s="8">
        <f t="shared" si="23"/>
        <v>15907207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35">
        <f t="shared" si="19"/>
        <v>0</v>
      </c>
    </row>
    <row r="211" spans="1:20" ht="26.25" customHeight="1" x14ac:dyDescent="0.25">
      <c r="A211" s="9" t="str">
        <f t="shared" si="18"/>
        <v>Московский</v>
      </c>
      <c r="B211" s="8" t="str">
        <f t="shared" si="20"/>
        <v>НОУ Школа "Деловая волна"</v>
      </c>
      <c r="C211" s="20">
        <f>VLOOKUP(B211,Списки!$C$1:$E$42,2,FALSE)</f>
        <v>15907</v>
      </c>
      <c r="D211" s="20" t="str">
        <f>VLOOKUP(B211,Списки!$C$1:$E$42,3,FALSE)</f>
        <v>СОШ</v>
      </c>
      <c r="E211" s="15"/>
      <c r="F211" s="8">
        <f t="shared" si="21"/>
        <v>0</v>
      </c>
      <c r="G211" s="8">
        <f t="shared" si="22"/>
        <v>0</v>
      </c>
      <c r="H211" s="8">
        <f t="shared" si="23"/>
        <v>15907208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35">
        <f t="shared" si="19"/>
        <v>0</v>
      </c>
    </row>
    <row r="212" spans="1:20" ht="26.25" customHeight="1" x14ac:dyDescent="0.25">
      <c r="A212" s="9" t="str">
        <f t="shared" si="18"/>
        <v>Московский</v>
      </c>
      <c r="B212" s="8" t="str">
        <f t="shared" si="20"/>
        <v>НОУ Школа "Деловая волна"</v>
      </c>
      <c r="C212" s="20">
        <f>VLOOKUP(B212,Списки!$C$1:$E$42,2,FALSE)</f>
        <v>15907</v>
      </c>
      <c r="D212" s="20" t="str">
        <f>VLOOKUP(B212,Списки!$C$1:$E$42,3,FALSE)</f>
        <v>СОШ</v>
      </c>
      <c r="E212" s="15"/>
      <c r="F212" s="8">
        <f t="shared" si="21"/>
        <v>0</v>
      </c>
      <c r="G212" s="8">
        <f t="shared" si="22"/>
        <v>0</v>
      </c>
      <c r="H212" s="8">
        <f t="shared" si="23"/>
        <v>15907209</v>
      </c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35">
        <f t="shared" si="19"/>
        <v>0</v>
      </c>
    </row>
    <row r="213" spans="1:20" ht="26.25" customHeight="1" x14ac:dyDescent="0.25">
      <c r="A213" s="9" t="str">
        <f t="shared" si="18"/>
        <v>Московский</v>
      </c>
      <c r="B213" s="8" t="str">
        <f t="shared" si="20"/>
        <v>НОУ Школа "Деловая волна"</v>
      </c>
      <c r="C213" s="20">
        <f>VLOOKUP(B213,Списки!$C$1:$E$42,2,FALSE)</f>
        <v>15907</v>
      </c>
      <c r="D213" s="20" t="str">
        <f>VLOOKUP(B213,Списки!$C$1:$E$42,3,FALSE)</f>
        <v>СОШ</v>
      </c>
      <c r="E213" s="15"/>
      <c r="F213" s="8">
        <f t="shared" si="21"/>
        <v>0</v>
      </c>
      <c r="G213" s="8">
        <f t="shared" si="22"/>
        <v>0</v>
      </c>
      <c r="H213" s="8">
        <f t="shared" si="23"/>
        <v>15907210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35">
        <f t="shared" si="19"/>
        <v>0</v>
      </c>
    </row>
    <row r="214" spans="1:20" ht="26.25" customHeight="1" x14ac:dyDescent="0.25">
      <c r="A214" s="9" t="str">
        <f t="shared" si="18"/>
        <v>Московский</v>
      </c>
      <c r="B214" s="8" t="str">
        <f t="shared" si="20"/>
        <v>НОУ Школа "Деловая волна"</v>
      </c>
      <c r="C214" s="20">
        <f>VLOOKUP(B214,Списки!$C$1:$E$42,2,FALSE)</f>
        <v>15907</v>
      </c>
      <c r="D214" s="20" t="str">
        <f>VLOOKUP(B214,Списки!$C$1:$E$42,3,FALSE)</f>
        <v>СОШ</v>
      </c>
      <c r="E214" s="15"/>
      <c r="F214" s="8">
        <f t="shared" si="21"/>
        <v>0</v>
      </c>
      <c r="G214" s="8">
        <f t="shared" si="22"/>
        <v>0</v>
      </c>
      <c r="H214" s="8">
        <f t="shared" si="23"/>
        <v>15907211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35">
        <f t="shared" si="19"/>
        <v>0</v>
      </c>
    </row>
    <row r="215" spans="1:20" ht="26.25" customHeight="1" x14ac:dyDescent="0.25">
      <c r="A215" s="9" t="str">
        <f t="shared" si="18"/>
        <v>Московский</v>
      </c>
      <c r="B215" s="8" t="str">
        <f t="shared" si="20"/>
        <v>НОУ Школа "Деловая волна"</v>
      </c>
      <c r="C215" s="20">
        <f>VLOOKUP(B215,Списки!$C$1:$E$42,2,FALSE)</f>
        <v>15907</v>
      </c>
      <c r="D215" s="20" t="str">
        <f>VLOOKUP(B215,Списки!$C$1:$E$42,3,FALSE)</f>
        <v>СОШ</v>
      </c>
      <c r="E215" s="15"/>
      <c r="F215" s="8">
        <f t="shared" si="21"/>
        <v>0</v>
      </c>
      <c r="G215" s="8">
        <f t="shared" si="22"/>
        <v>0</v>
      </c>
      <c r="H215" s="8">
        <f t="shared" si="23"/>
        <v>15907212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35">
        <f t="shared" si="19"/>
        <v>0</v>
      </c>
    </row>
    <row r="216" spans="1:20" ht="26.25" customHeight="1" x14ac:dyDescent="0.25">
      <c r="A216" s="9" t="str">
        <f t="shared" si="18"/>
        <v>Московский</v>
      </c>
      <c r="B216" s="8" t="str">
        <f t="shared" si="20"/>
        <v>НОУ Школа "Деловая волна"</v>
      </c>
      <c r="C216" s="20">
        <f>VLOOKUP(B216,Списки!$C$1:$E$42,2,FALSE)</f>
        <v>15907</v>
      </c>
      <c r="D216" s="20" t="str">
        <f>VLOOKUP(B216,Списки!$C$1:$E$42,3,FALSE)</f>
        <v>СОШ</v>
      </c>
      <c r="E216" s="15"/>
      <c r="F216" s="8">
        <f t="shared" si="21"/>
        <v>0</v>
      </c>
      <c r="G216" s="8">
        <f t="shared" si="22"/>
        <v>0</v>
      </c>
      <c r="H216" s="8">
        <f t="shared" si="23"/>
        <v>15907213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35">
        <f t="shared" si="19"/>
        <v>0</v>
      </c>
    </row>
    <row r="217" spans="1:20" ht="26.25" customHeight="1" x14ac:dyDescent="0.25">
      <c r="A217" s="9" t="str">
        <f t="shared" si="18"/>
        <v>Московский</v>
      </c>
      <c r="B217" s="8" t="str">
        <f t="shared" si="20"/>
        <v>НОУ Школа "Деловая волна"</v>
      </c>
      <c r="C217" s="20">
        <f>VLOOKUP(B217,Списки!$C$1:$E$42,2,FALSE)</f>
        <v>15907</v>
      </c>
      <c r="D217" s="20" t="str">
        <f>VLOOKUP(B217,Списки!$C$1:$E$42,3,FALSE)</f>
        <v>СОШ</v>
      </c>
      <c r="E217" s="15"/>
      <c r="F217" s="8">
        <f t="shared" si="21"/>
        <v>0</v>
      </c>
      <c r="G217" s="8">
        <f t="shared" si="22"/>
        <v>0</v>
      </c>
      <c r="H217" s="8">
        <f t="shared" si="23"/>
        <v>15907214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35">
        <f t="shared" si="19"/>
        <v>0</v>
      </c>
    </row>
    <row r="218" spans="1:20" ht="26.25" customHeight="1" x14ac:dyDescent="0.25">
      <c r="A218" s="9" t="str">
        <f t="shared" si="18"/>
        <v>Московский</v>
      </c>
      <c r="B218" s="8" t="str">
        <f t="shared" si="20"/>
        <v>НОУ Школа "Деловая волна"</v>
      </c>
      <c r="C218" s="20">
        <f>VLOOKUP(B218,Списки!$C$1:$E$42,2,FALSE)</f>
        <v>15907</v>
      </c>
      <c r="D218" s="20" t="str">
        <f>VLOOKUP(B218,Списки!$C$1:$E$42,3,FALSE)</f>
        <v>СОШ</v>
      </c>
      <c r="E218" s="15"/>
      <c r="F218" s="8">
        <f t="shared" si="21"/>
        <v>0</v>
      </c>
      <c r="G218" s="8">
        <f t="shared" si="22"/>
        <v>0</v>
      </c>
      <c r="H218" s="8">
        <f t="shared" si="23"/>
        <v>15907215</v>
      </c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35">
        <f t="shared" si="19"/>
        <v>0</v>
      </c>
    </row>
    <row r="219" spans="1:20" ht="26.25" customHeight="1" x14ac:dyDescent="0.25">
      <c r="A219" s="9" t="str">
        <f t="shared" si="18"/>
        <v>Московский</v>
      </c>
      <c r="B219" s="8" t="str">
        <f t="shared" si="20"/>
        <v>НОУ Школа "Деловая волна"</v>
      </c>
      <c r="C219" s="20">
        <f>VLOOKUP(B219,Списки!$C$1:$E$42,2,FALSE)</f>
        <v>15907</v>
      </c>
      <c r="D219" s="20" t="str">
        <f>VLOOKUP(B219,Списки!$C$1:$E$42,3,FALSE)</f>
        <v>СОШ</v>
      </c>
      <c r="E219" s="15"/>
      <c r="F219" s="8">
        <f t="shared" si="21"/>
        <v>0</v>
      </c>
      <c r="G219" s="8">
        <f t="shared" si="22"/>
        <v>0</v>
      </c>
      <c r="H219" s="8">
        <f t="shared" si="23"/>
        <v>15907216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35">
        <f t="shared" si="19"/>
        <v>0</v>
      </c>
    </row>
    <row r="220" spans="1:20" ht="26.25" customHeight="1" x14ac:dyDescent="0.25">
      <c r="A220" s="9" t="str">
        <f t="shared" si="18"/>
        <v>Московский</v>
      </c>
      <c r="B220" s="8" t="str">
        <f t="shared" si="20"/>
        <v>НОУ Школа "Деловая волна"</v>
      </c>
      <c r="C220" s="20">
        <f>VLOOKUP(B220,Списки!$C$1:$E$42,2,FALSE)</f>
        <v>15907</v>
      </c>
      <c r="D220" s="20" t="str">
        <f>VLOOKUP(B220,Списки!$C$1:$E$42,3,FALSE)</f>
        <v>СОШ</v>
      </c>
      <c r="E220" s="15"/>
      <c r="F220" s="8">
        <f t="shared" si="21"/>
        <v>0</v>
      </c>
      <c r="G220" s="8">
        <f t="shared" si="22"/>
        <v>0</v>
      </c>
      <c r="H220" s="8">
        <f t="shared" si="23"/>
        <v>15907217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35">
        <f t="shared" si="19"/>
        <v>0</v>
      </c>
    </row>
    <row r="221" spans="1:20" ht="26.25" customHeight="1" x14ac:dyDescent="0.25">
      <c r="A221" s="9" t="str">
        <f t="shared" si="18"/>
        <v>Московский</v>
      </c>
      <c r="B221" s="8" t="str">
        <f t="shared" si="20"/>
        <v>НОУ Школа "Деловая волна"</v>
      </c>
      <c r="C221" s="20">
        <f>VLOOKUP(B221,Списки!$C$1:$E$42,2,FALSE)</f>
        <v>15907</v>
      </c>
      <c r="D221" s="20" t="str">
        <f>VLOOKUP(B221,Списки!$C$1:$E$42,3,FALSE)</f>
        <v>СОШ</v>
      </c>
      <c r="E221" s="15"/>
      <c r="F221" s="8">
        <f t="shared" si="21"/>
        <v>0</v>
      </c>
      <c r="G221" s="8">
        <f t="shared" si="22"/>
        <v>0</v>
      </c>
      <c r="H221" s="8">
        <f t="shared" si="23"/>
        <v>15907218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35">
        <f t="shared" si="19"/>
        <v>0</v>
      </c>
    </row>
    <row r="222" spans="1:20" ht="26.25" customHeight="1" x14ac:dyDescent="0.25">
      <c r="A222" s="9" t="str">
        <f t="shared" si="18"/>
        <v>Московский</v>
      </c>
      <c r="B222" s="8" t="str">
        <f t="shared" si="20"/>
        <v>НОУ Школа "Деловая волна"</v>
      </c>
      <c r="C222" s="20">
        <f>VLOOKUP(B222,Списки!$C$1:$E$42,2,FALSE)</f>
        <v>15907</v>
      </c>
      <c r="D222" s="20" t="str">
        <f>VLOOKUP(B222,Списки!$C$1:$E$42,3,FALSE)</f>
        <v>СОШ</v>
      </c>
      <c r="E222" s="15"/>
      <c r="F222" s="8">
        <f t="shared" si="21"/>
        <v>0</v>
      </c>
      <c r="G222" s="8">
        <f t="shared" si="22"/>
        <v>0</v>
      </c>
      <c r="H222" s="8">
        <f t="shared" si="23"/>
        <v>15907219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35">
        <f t="shared" si="19"/>
        <v>0</v>
      </c>
    </row>
    <row r="223" spans="1:20" ht="26.25" customHeight="1" x14ac:dyDescent="0.25">
      <c r="A223" s="9" t="str">
        <f t="shared" si="18"/>
        <v>Московский</v>
      </c>
      <c r="B223" s="8" t="str">
        <f t="shared" si="20"/>
        <v>НОУ Школа "Деловая волна"</v>
      </c>
      <c r="C223" s="20">
        <f>VLOOKUP(B223,Списки!$C$1:$E$42,2,FALSE)</f>
        <v>15907</v>
      </c>
      <c r="D223" s="20" t="str">
        <f>VLOOKUP(B223,Списки!$C$1:$E$42,3,FALSE)</f>
        <v>СОШ</v>
      </c>
      <c r="E223" s="15"/>
      <c r="F223" s="8">
        <f t="shared" si="21"/>
        <v>0</v>
      </c>
      <c r="G223" s="8">
        <f t="shared" si="22"/>
        <v>0</v>
      </c>
      <c r="H223" s="8">
        <f t="shared" si="23"/>
        <v>15907220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35">
        <f t="shared" si="19"/>
        <v>0</v>
      </c>
    </row>
    <row r="224" spans="1:20" ht="26.25" customHeight="1" x14ac:dyDescent="0.25">
      <c r="A224" s="9" t="str">
        <f t="shared" si="18"/>
        <v>Московский</v>
      </c>
      <c r="B224" s="8" t="str">
        <f t="shared" si="20"/>
        <v>НОУ Школа "Деловая волна"</v>
      </c>
      <c r="C224" s="20">
        <f>VLOOKUP(B224,Списки!$C$1:$E$42,2,FALSE)</f>
        <v>15907</v>
      </c>
      <c r="D224" s="20" t="str">
        <f>VLOOKUP(B224,Списки!$C$1:$E$42,3,FALSE)</f>
        <v>СОШ</v>
      </c>
      <c r="E224" s="15"/>
      <c r="F224" s="8">
        <f t="shared" si="21"/>
        <v>0</v>
      </c>
      <c r="G224" s="8">
        <f t="shared" si="22"/>
        <v>0</v>
      </c>
      <c r="H224" s="8">
        <f t="shared" si="23"/>
        <v>15907221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35">
        <f t="shared" si="19"/>
        <v>0</v>
      </c>
    </row>
    <row r="225" spans="1:20" ht="26.25" customHeight="1" x14ac:dyDescent="0.25">
      <c r="A225" s="9" t="str">
        <f t="shared" si="18"/>
        <v>Московский</v>
      </c>
      <c r="B225" s="8" t="str">
        <f t="shared" si="20"/>
        <v>НОУ Школа "Деловая волна"</v>
      </c>
      <c r="C225" s="20">
        <f>VLOOKUP(B225,Списки!$C$1:$E$42,2,FALSE)</f>
        <v>15907</v>
      </c>
      <c r="D225" s="20" t="str">
        <f>VLOOKUP(B225,Списки!$C$1:$E$42,3,FALSE)</f>
        <v>СОШ</v>
      </c>
      <c r="E225" s="15"/>
      <c r="F225" s="8">
        <f t="shared" si="21"/>
        <v>0</v>
      </c>
      <c r="G225" s="8">
        <f t="shared" si="22"/>
        <v>0</v>
      </c>
      <c r="H225" s="8">
        <f t="shared" si="23"/>
        <v>15907222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35">
        <f t="shared" si="19"/>
        <v>0</v>
      </c>
    </row>
    <row r="226" spans="1:20" ht="26.25" customHeight="1" x14ac:dyDescent="0.25">
      <c r="A226" s="9" t="str">
        <f t="shared" si="18"/>
        <v>Московский</v>
      </c>
      <c r="B226" s="8" t="str">
        <f t="shared" si="20"/>
        <v>НОУ Школа "Деловая волна"</v>
      </c>
      <c r="C226" s="20">
        <f>VLOOKUP(B226,Списки!$C$1:$E$42,2,FALSE)</f>
        <v>15907</v>
      </c>
      <c r="D226" s="20" t="str">
        <f>VLOOKUP(B226,Списки!$C$1:$E$42,3,FALSE)</f>
        <v>СОШ</v>
      </c>
      <c r="E226" s="15"/>
      <c r="F226" s="8">
        <f t="shared" si="21"/>
        <v>0</v>
      </c>
      <c r="G226" s="8">
        <f t="shared" si="22"/>
        <v>0</v>
      </c>
      <c r="H226" s="8">
        <f t="shared" si="23"/>
        <v>15907223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35">
        <f t="shared" si="19"/>
        <v>0</v>
      </c>
    </row>
    <row r="227" spans="1:20" ht="26.25" customHeight="1" x14ac:dyDescent="0.25">
      <c r="A227" s="9" t="str">
        <f t="shared" si="18"/>
        <v>Московский</v>
      </c>
      <c r="B227" s="8" t="str">
        <f t="shared" si="20"/>
        <v>НОУ Школа "Деловая волна"</v>
      </c>
      <c r="C227" s="20">
        <f>VLOOKUP(B227,Списки!$C$1:$E$42,2,FALSE)</f>
        <v>15907</v>
      </c>
      <c r="D227" s="20" t="str">
        <f>VLOOKUP(B227,Списки!$C$1:$E$42,3,FALSE)</f>
        <v>СОШ</v>
      </c>
      <c r="E227" s="15"/>
      <c r="F227" s="8">
        <f t="shared" si="21"/>
        <v>0</v>
      </c>
      <c r="G227" s="8">
        <f t="shared" si="22"/>
        <v>0</v>
      </c>
      <c r="H227" s="8">
        <f t="shared" si="23"/>
        <v>15907224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35">
        <f t="shared" si="19"/>
        <v>0</v>
      </c>
    </row>
    <row r="228" spans="1:20" ht="26.25" customHeight="1" x14ac:dyDescent="0.25">
      <c r="A228" s="9" t="str">
        <f t="shared" si="18"/>
        <v>Московский</v>
      </c>
      <c r="B228" s="8" t="str">
        <f t="shared" si="20"/>
        <v>НОУ Школа "Деловая волна"</v>
      </c>
      <c r="C228" s="20">
        <f>VLOOKUP(B228,Списки!$C$1:$E$42,2,FALSE)</f>
        <v>15907</v>
      </c>
      <c r="D228" s="20" t="str">
        <f>VLOOKUP(B228,Списки!$C$1:$E$42,3,FALSE)</f>
        <v>СОШ</v>
      </c>
      <c r="E228" s="15"/>
      <c r="F228" s="8">
        <f t="shared" si="21"/>
        <v>0</v>
      </c>
      <c r="G228" s="8">
        <f t="shared" si="22"/>
        <v>0</v>
      </c>
      <c r="H228" s="8">
        <f t="shared" si="23"/>
        <v>15907225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35">
        <f t="shared" si="19"/>
        <v>0</v>
      </c>
    </row>
    <row r="229" spans="1:20" ht="26.25" customHeight="1" x14ac:dyDescent="0.25">
      <c r="A229" s="9" t="str">
        <f t="shared" si="18"/>
        <v>Московский</v>
      </c>
      <c r="B229" s="8" t="str">
        <f t="shared" si="20"/>
        <v>НОУ Школа "Деловая волна"</v>
      </c>
      <c r="C229" s="20">
        <f>VLOOKUP(B229,Списки!$C$1:$E$42,2,FALSE)</f>
        <v>15907</v>
      </c>
      <c r="D229" s="20" t="str">
        <f>VLOOKUP(B229,Списки!$C$1:$E$42,3,FALSE)</f>
        <v>СОШ</v>
      </c>
      <c r="E229" s="15"/>
      <c r="F229" s="8">
        <f t="shared" si="21"/>
        <v>0</v>
      </c>
      <c r="G229" s="8">
        <f t="shared" si="22"/>
        <v>0</v>
      </c>
      <c r="H229" s="8">
        <f t="shared" si="23"/>
        <v>15907226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35">
        <f t="shared" si="19"/>
        <v>0</v>
      </c>
    </row>
    <row r="230" spans="1:20" ht="26.25" customHeight="1" x14ac:dyDescent="0.25">
      <c r="A230" s="9" t="str">
        <f t="shared" si="18"/>
        <v>Московский</v>
      </c>
      <c r="B230" s="8" t="str">
        <f t="shared" si="20"/>
        <v>НОУ Школа "Деловая волна"</v>
      </c>
      <c r="C230" s="20">
        <f>VLOOKUP(B230,Списки!$C$1:$E$42,2,FALSE)</f>
        <v>15907</v>
      </c>
      <c r="D230" s="20" t="str">
        <f>VLOOKUP(B230,Списки!$C$1:$E$42,3,FALSE)</f>
        <v>СОШ</v>
      </c>
      <c r="E230" s="15"/>
      <c r="F230" s="8">
        <f t="shared" si="21"/>
        <v>0</v>
      </c>
      <c r="G230" s="8">
        <f t="shared" si="22"/>
        <v>0</v>
      </c>
      <c r="H230" s="8">
        <f t="shared" si="23"/>
        <v>15907227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35">
        <f t="shared" si="19"/>
        <v>0</v>
      </c>
    </row>
    <row r="231" spans="1:20" ht="26.25" customHeight="1" x14ac:dyDescent="0.25">
      <c r="A231" s="9" t="str">
        <f t="shared" si="18"/>
        <v>Московский</v>
      </c>
      <c r="B231" s="8" t="str">
        <f t="shared" si="20"/>
        <v>НОУ Школа "Деловая волна"</v>
      </c>
      <c r="C231" s="20">
        <f>VLOOKUP(B231,Списки!$C$1:$E$42,2,FALSE)</f>
        <v>15907</v>
      </c>
      <c r="D231" s="20" t="str">
        <f>VLOOKUP(B231,Списки!$C$1:$E$42,3,FALSE)</f>
        <v>СОШ</v>
      </c>
      <c r="E231" s="15"/>
      <c r="F231" s="8">
        <f t="shared" si="21"/>
        <v>0</v>
      </c>
      <c r="G231" s="8">
        <f t="shared" si="22"/>
        <v>0</v>
      </c>
      <c r="H231" s="8">
        <f t="shared" si="23"/>
        <v>15907228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35">
        <f t="shared" si="19"/>
        <v>0</v>
      </c>
    </row>
    <row r="232" spans="1:20" ht="26.25" customHeight="1" x14ac:dyDescent="0.25">
      <c r="A232" s="9" t="str">
        <f t="shared" si="18"/>
        <v>Московский</v>
      </c>
      <c r="B232" s="8" t="str">
        <f t="shared" si="20"/>
        <v>НОУ Школа "Деловая волна"</v>
      </c>
      <c r="C232" s="20">
        <f>VLOOKUP(B232,Списки!$C$1:$E$42,2,FALSE)</f>
        <v>15907</v>
      </c>
      <c r="D232" s="20" t="str">
        <f>VLOOKUP(B232,Списки!$C$1:$E$42,3,FALSE)</f>
        <v>СОШ</v>
      </c>
      <c r="E232" s="15"/>
      <c r="F232" s="8">
        <f t="shared" si="21"/>
        <v>0</v>
      </c>
      <c r="G232" s="8">
        <f t="shared" si="22"/>
        <v>0</v>
      </c>
      <c r="H232" s="8">
        <f t="shared" si="23"/>
        <v>15907229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35">
        <f t="shared" si="19"/>
        <v>0</v>
      </c>
    </row>
    <row r="233" spans="1:20" ht="26.25" customHeight="1" x14ac:dyDescent="0.25">
      <c r="A233" s="9" t="str">
        <f t="shared" si="18"/>
        <v>Московский</v>
      </c>
      <c r="B233" s="8" t="str">
        <f t="shared" si="20"/>
        <v>НОУ Школа "Деловая волна"</v>
      </c>
      <c r="C233" s="20">
        <f>VLOOKUP(B233,Списки!$C$1:$E$42,2,FALSE)</f>
        <v>15907</v>
      </c>
      <c r="D233" s="20" t="str">
        <f>VLOOKUP(B233,Списки!$C$1:$E$42,3,FALSE)</f>
        <v>СОШ</v>
      </c>
      <c r="E233" s="15"/>
      <c r="F233" s="8">
        <f t="shared" si="21"/>
        <v>0</v>
      </c>
      <c r="G233" s="8">
        <f t="shared" si="22"/>
        <v>0</v>
      </c>
      <c r="H233" s="8">
        <f t="shared" si="23"/>
        <v>15907230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35">
        <f t="shared" si="19"/>
        <v>0</v>
      </c>
    </row>
    <row r="234" spans="1:20" ht="26.25" customHeight="1" x14ac:dyDescent="0.25">
      <c r="A234" s="9" t="str">
        <f t="shared" si="18"/>
        <v>Московский</v>
      </c>
      <c r="B234" s="8" t="str">
        <f t="shared" si="20"/>
        <v>НОУ Школа "Деловая волна"</v>
      </c>
      <c r="C234" s="20">
        <f>VLOOKUP(B234,Списки!$C$1:$E$42,2,FALSE)</f>
        <v>15907</v>
      </c>
      <c r="D234" s="20" t="str">
        <f>VLOOKUP(B234,Списки!$C$1:$E$42,3,FALSE)</f>
        <v>СОШ</v>
      </c>
      <c r="E234" s="15"/>
      <c r="F234" s="8">
        <f t="shared" si="21"/>
        <v>0</v>
      </c>
      <c r="G234" s="8">
        <f t="shared" si="22"/>
        <v>0</v>
      </c>
      <c r="H234" s="8">
        <f t="shared" si="23"/>
        <v>15907231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35">
        <f t="shared" si="19"/>
        <v>0</v>
      </c>
    </row>
    <row r="235" spans="1:20" ht="26.25" customHeight="1" x14ac:dyDescent="0.25">
      <c r="A235" s="9" t="str">
        <f t="shared" si="18"/>
        <v>Московский</v>
      </c>
      <c r="B235" s="8" t="str">
        <f t="shared" si="20"/>
        <v>НОУ Школа "Деловая волна"</v>
      </c>
      <c r="C235" s="20">
        <f>VLOOKUP(B235,Списки!$C$1:$E$42,2,FALSE)</f>
        <v>15907</v>
      </c>
      <c r="D235" s="20" t="str">
        <f>VLOOKUP(B235,Списки!$C$1:$E$42,3,FALSE)</f>
        <v>СОШ</v>
      </c>
      <c r="E235" s="15"/>
      <c r="F235" s="8">
        <f t="shared" si="21"/>
        <v>0</v>
      </c>
      <c r="G235" s="8">
        <f t="shared" si="22"/>
        <v>0</v>
      </c>
      <c r="H235" s="8">
        <f t="shared" si="23"/>
        <v>15907232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35">
        <f t="shared" si="19"/>
        <v>0</v>
      </c>
    </row>
    <row r="236" spans="1:20" ht="26.25" customHeight="1" x14ac:dyDescent="0.25">
      <c r="A236" s="9" t="str">
        <f t="shared" si="18"/>
        <v>Московский</v>
      </c>
      <c r="B236" s="8" t="str">
        <f t="shared" si="20"/>
        <v>НОУ Школа "Деловая волна"</v>
      </c>
      <c r="C236" s="20">
        <f>VLOOKUP(B236,Списки!$C$1:$E$42,2,FALSE)</f>
        <v>15907</v>
      </c>
      <c r="D236" s="20" t="str">
        <f>VLOOKUP(B236,Списки!$C$1:$E$42,3,FALSE)</f>
        <v>СОШ</v>
      </c>
      <c r="E236" s="15"/>
      <c r="F236" s="8">
        <f t="shared" si="21"/>
        <v>0</v>
      </c>
      <c r="G236" s="8">
        <f t="shared" si="22"/>
        <v>0</v>
      </c>
      <c r="H236" s="8">
        <f t="shared" si="23"/>
        <v>15907233</v>
      </c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35">
        <f t="shared" si="19"/>
        <v>0</v>
      </c>
    </row>
    <row r="237" spans="1:20" ht="26.25" customHeight="1" x14ac:dyDescent="0.25">
      <c r="A237" s="9" t="str">
        <f t="shared" si="18"/>
        <v>Московский</v>
      </c>
      <c r="B237" s="8" t="str">
        <f t="shared" si="20"/>
        <v>НОУ Школа "Деловая волна"</v>
      </c>
      <c r="C237" s="20">
        <f>VLOOKUP(B237,Списки!$C$1:$E$42,2,FALSE)</f>
        <v>15907</v>
      </c>
      <c r="D237" s="20" t="str">
        <f>VLOOKUP(B237,Списки!$C$1:$E$42,3,FALSE)</f>
        <v>СОШ</v>
      </c>
      <c r="E237" s="15"/>
      <c r="F237" s="8">
        <f t="shared" si="21"/>
        <v>0</v>
      </c>
      <c r="G237" s="8">
        <f t="shared" si="22"/>
        <v>0</v>
      </c>
      <c r="H237" s="8">
        <f t="shared" si="23"/>
        <v>15907234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35">
        <f t="shared" si="19"/>
        <v>0</v>
      </c>
    </row>
    <row r="238" spans="1:20" ht="26.25" customHeight="1" x14ac:dyDescent="0.25">
      <c r="A238" s="9" t="str">
        <f t="shared" si="18"/>
        <v>Московский</v>
      </c>
      <c r="B238" s="8" t="str">
        <f t="shared" si="20"/>
        <v>НОУ Школа "Деловая волна"</v>
      </c>
      <c r="C238" s="20">
        <f>VLOOKUP(B238,Списки!$C$1:$E$42,2,FALSE)</f>
        <v>15907</v>
      </c>
      <c r="D238" s="20" t="str">
        <f>VLOOKUP(B238,Списки!$C$1:$E$42,3,FALSE)</f>
        <v>СОШ</v>
      </c>
      <c r="E238" s="15"/>
      <c r="F238" s="8">
        <f t="shared" si="21"/>
        <v>0</v>
      </c>
      <c r="G238" s="8">
        <f t="shared" si="22"/>
        <v>0</v>
      </c>
      <c r="H238" s="8">
        <f t="shared" si="23"/>
        <v>15907235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35">
        <f t="shared" si="19"/>
        <v>0</v>
      </c>
    </row>
    <row r="239" spans="1:20" ht="26.25" customHeight="1" x14ac:dyDescent="0.25">
      <c r="A239" s="9" t="str">
        <f t="shared" si="18"/>
        <v>Московский</v>
      </c>
      <c r="B239" s="8" t="str">
        <f t="shared" si="20"/>
        <v>НОУ Школа "Деловая волна"</v>
      </c>
      <c r="C239" s="20">
        <f>VLOOKUP(B239,Списки!$C$1:$E$42,2,FALSE)</f>
        <v>15907</v>
      </c>
      <c r="D239" s="20" t="str">
        <f>VLOOKUP(B239,Списки!$C$1:$E$42,3,FALSE)</f>
        <v>СОШ</v>
      </c>
      <c r="E239" s="15"/>
      <c r="F239" s="8">
        <f t="shared" si="21"/>
        <v>0</v>
      </c>
      <c r="G239" s="8">
        <f t="shared" si="22"/>
        <v>0</v>
      </c>
      <c r="H239" s="8">
        <f t="shared" si="23"/>
        <v>15907236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35">
        <f t="shared" si="19"/>
        <v>0</v>
      </c>
    </row>
    <row r="240" spans="1:20" ht="26.25" customHeight="1" x14ac:dyDescent="0.25">
      <c r="A240" s="9" t="str">
        <f t="shared" si="18"/>
        <v>Московский</v>
      </c>
      <c r="B240" s="8" t="str">
        <f t="shared" si="20"/>
        <v>НОУ Школа "Деловая волна"</v>
      </c>
      <c r="C240" s="20">
        <f>VLOOKUP(B240,Списки!$C$1:$E$42,2,FALSE)</f>
        <v>15907</v>
      </c>
      <c r="D240" s="20" t="str">
        <f>VLOOKUP(B240,Списки!$C$1:$E$42,3,FALSE)</f>
        <v>СОШ</v>
      </c>
      <c r="E240" s="15"/>
      <c r="F240" s="8">
        <f t="shared" si="21"/>
        <v>0</v>
      </c>
      <c r="G240" s="8">
        <f t="shared" si="22"/>
        <v>0</v>
      </c>
      <c r="H240" s="8">
        <f t="shared" si="23"/>
        <v>15907237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35">
        <f t="shared" si="19"/>
        <v>0</v>
      </c>
    </row>
    <row r="241" spans="1:20" ht="26.25" customHeight="1" x14ac:dyDescent="0.25">
      <c r="A241" s="9" t="str">
        <f t="shared" si="18"/>
        <v>Московский</v>
      </c>
      <c r="B241" s="8" t="str">
        <f t="shared" si="20"/>
        <v>НОУ Школа "Деловая волна"</v>
      </c>
      <c r="C241" s="20">
        <f>VLOOKUP(B241,Списки!$C$1:$E$42,2,FALSE)</f>
        <v>15907</v>
      </c>
      <c r="D241" s="20" t="str">
        <f>VLOOKUP(B241,Списки!$C$1:$E$42,3,FALSE)</f>
        <v>СОШ</v>
      </c>
      <c r="E241" s="15"/>
      <c r="F241" s="8">
        <f t="shared" si="21"/>
        <v>0</v>
      </c>
      <c r="G241" s="8">
        <f t="shared" si="22"/>
        <v>0</v>
      </c>
      <c r="H241" s="8">
        <f t="shared" si="23"/>
        <v>15907238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35">
        <f t="shared" si="19"/>
        <v>0</v>
      </c>
    </row>
    <row r="242" spans="1:20" ht="26.25" customHeight="1" x14ac:dyDescent="0.25">
      <c r="A242" s="9" t="str">
        <f t="shared" si="18"/>
        <v>Московский</v>
      </c>
      <c r="B242" s="8" t="str">
        <f t="shared" si="20"/>
        <v>НОУ Школа "Деловая волна"</v>
      </c>
      <c r="C242" s="20">
        <f>VLOOKUP(B242,Списки!$C$1:$E$42,2,FALSE)</f>
        <v>15907</v>
      </c>
      <c r="D242" s="20" t="str">
        <f>VLOOKUP(B242,Списки!$C$1:$E$42,3,FALSE)</f>
        <v>СОШ</v>
      </c>
      <c r="E242" s="15"/>
      <c r="F242" s="8">
        <f t="shared" si="21"/>
        <v>0</v>
      </c>
      <c r="G242" s="8">
        <f t="shared" si="22"/>
        <v>0</v>
      </c>
      <c r="H242" s="8">
        <f t="shared" si="23"/>
        <v>15907239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35">
        <f t="shared" si="19"/>
        <v>0</v>
      </c>
    </row>
    <row r="243" spans="1:20" ht="26.25" customHeight="1" x14ac:dyDescent="0.25">
      <c r="A243" s="9" t="str">
        <f t="shared" si="18"/>
        <v>Московский</v>
      </c>
      <c r="B243" s="8" t="str">
        <f t="shared" si="20"/>
        <v>НОУ Школа "Деловая волна"</v>
      </c>
      <c r="C243" s="20">
        <f>VLOOKUP(B243,Списки!$C$1:$E$42,2,FALSE)</f>
        <v>15907</v>
      </c>
      <c r="D243" s="20" t="str">
        <f>VLOOKUP(B243,Списки!$C$1:$E$42,3,FALSE)</f>
        <v>СОШ</v>
      </c>
      <c r="E243" s="15"/>
      <c r="F243" s="8">
        <f t="shared" si="21"/>
        <v>0</v>
      </c>
      <c r="G243" s="8">
        <f t="shared" si="22"/>
        <v>0</v>
      </c>
      <c r="H243" s="8">
        <f t="shared" si="23"/>
        <v>15907240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35">
        <f t="shared" si="19"/>
        <v>0</v>
      </c>
    </row>
    <row r="244" spans="1:20" ht="26.25" customHeight="1" x14ac:dyDescent="0.25">
      <c r="A244" s="9" t="str">
        <f t="shared" si="18"/>
        <v>Московский</v>
      </c>
      <c r="B244" s="8" t="str">
        <f t="shared" si="20"/>
        <v>НОУ Школа "Деловая волна"</v>
      </c>
      <c r="C244" s="20">
        <f>VLOOKUP(B244,Списки!$C$1:$E$42,2,FALSE)</f>
        <v>15907</v>
      </c>
      <c r="D244" s="20" t="str">
        <f>VLOOKUP(B244,Списки!$C$1:$E$42,3,FALSE)</f>
        <v>СОШ</v>
      </c>
      <c r="E244" s="15"/>
      <c r="F244" s="8">
        <f t="shared" si="21"/>
        <v>0</v>
      </c>
      <c r="G244" s="8">
        <f t="shared" si="22"/>
        <v>0</v>
      </c>
      <c r="H244" s="8">
        <f t="shared" si="23"/>
        <v>15907241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35">
        <f t="shared" si="19"/>
        <v>0</v>
      </c>
    </row>
    <row r="245" spans="1:20" ht="26.25" customHeight="1" x14ac:dyDescent="0.25">
      <c r="A245" s="9" t="str">
        <f t="shared" si="18"/>
        <v>Московский</v>
      </c>
      <c r="B245" s="8" t="str">
        <f t="shared" si="20"/>
        <v>НОУ Школа "Деловая волна"</v>
      </c>
      <c r="C245" s="20">
        <f>VLOOKUP(B245,Списки!$C$1:$E$42,2,FALSE)</f>
        <v>15907</v>
      </c>
      <c r="D245" s="20" t="str">
        <f>VLOOKUP(B245,Списки!$C$1:$E$42,3,FALSE)</f>
        <v>СОШ</v>
      </c>
      <c r="E245" s="15"/>
      <c r="F245" s="8">
        <f t="shared" si="21"/>
        <v>0</v>
      </c>
      <c r="G245" s="8">
        <f t="shared" si="22"/>
        <v>0</v>
      </c>
      <c r="H245" s="8">
        <f t="shared" si="23"/>
        <v>15907242</v>
      </c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35">
        <f t="shared" si="19"/>
        <v>0</v>
      </c>
    </row>
    <row r="246" spans="1:20" ht="26.25" customHeight="1" x14ac:dyDescent="0.25">
      <c r="A246" s="9" t="str">
        <f t="shared" si="18"/>
        <v>Московский</v>
      </c>
      <c r="B246" s="8" t="str">
        <f t="shared" si="20"/>
        <v>НОУ Школа "Деловая волна"</v>
      </c>
      <c r="C246" s="20">
        <f>VLOOKUP(B246,Списки!$C$1:$E$42,2,FALSE)</f>
        <v>15907</v>
      </c>
      <c r="D246" s="20" t="str">
        <f>VLOOKUP(B246,Списки!$C$1:$E$42,3,FALSE)</f>
        <v>СОШ</v>
      </c>
      <c r="E246" s="15"/>
      <c r="F246" s="8">
        <f t="shared" si="21"/>
        <v>0</v>
      </c>
      <c r="G246" s="8">
        <f t="shared" si="22"/>
        <v>0</v>
      </c>
      <c r="H246" s="8">
        <f t="shared" si="23"/>
        <v>15907243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35">
        <f t="shared" si="19"/>
        <v>0</v>
      </c>
    </row>
    <row r="247" spans="1:20" ht="26.25" customHeight="1" x14ac:dyDescent="0.25">
      <c r="A247" s="9" t="str">
        <f t="shared" si="18"/>
        <v>Московский</v>
      </c>
      <c r="B247" s="8" t="str">
        <f t="shared" si="20"/>
        <v>НОУ Школа "Деловая волна"</v>
      </c>
      <c r="C247" s="20">
        <f>VLOOKUP(B247,Списки!$C$1:$E$42,2,FALSE)</f>
        <v>15907</v>
      </c>
      <c r="D247" s="20" t="str">
        <f>VLOOKUP(B247,Списки!$C$1:$E$42,3,FALSE)</f>
        <v>СОШ</v>
      </c>
      <c r="E247" s="15"/>
      <c r="F247" s="8">
        <f t="shared" si="21"/>
        <v>0</v>
      </c>
      <c r="G247" s="8">
        <f t="shared" si="22"/>
        <v>0</v>
      </c>
      <c r="H247" s="8">
        <f t="shared" si="23"/>
        <v>15907244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35">
        <f t="shared" si="19"/>
        <v>0</v>
      </c>
    </row>
    <row r="248" spans="1:20" ht="26.25" customHeight="1" x14ac:dyDescent="0.25">
      <c r="A248" s="9" t="str">
        <f t="shared" si="18"/>
        <v>Московский</v>
      </c>
      <c r="B248" s="8" t="str">
        <f t="shared" si="20"/>
        <v>НОУ Школа "Деловая волна"</v>
      </c>
      <c r="C248" s="20">
        <f>VLOOKUP(B248,Списки!$C$1:$E$42,2,FALSE)</f>
        <v>15907</v>
      </c>
      <c r="D248" s="20" t="str">
        <f>VLOOKUP(B248,Списки!$C$1:$E$42,3,FALSE)</f>
        <v>СОШ</v>
      </c>
      <c r="E248" s="15"/>
      <c r="F248" s="8">
        <f t="shared" si="21"/>
        <v>0</v>
      </c>
      <c r="G248" s="8">
        <f t="shared" si="22"/>
        <v>0</v>
      </c>
      <c r="H248" s="8">
        <f t="shared" si="23"/>
        <v>15907245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35">
        <f t="shared" si="19"/>
        <v>0</v>
      </c>
    </row>
    <row r="249" spans="1:20" ht="26.25" customHeight="1" x14ac:dyDescent="0.25">
      <c r="A249" s="9" t="str">
        <f t="shared" si="18"/>
        <v>Московский</v>
      </c>
      <c r="B249" s="8" t="str">
        <f t="shared" si="20"/>
        <v>НОУ Школа "Деловая волна"</v>
      </c>
      <c r="C249" s="20">
        <f>VLOOKUP(B249,Списки!$C$1:$E$42,2,FALSE)</f>
        <v>15907</v>
      </c>
      <c r="D249" s="20" t="str">
        <f>VLOOKUP(B249,Списки!$C$1:$E$42,3,FALSE)</f>
        <v>СОШ</v>
      </c>
      <c r="E249" s="15"/>
      <c r="F249" s="8">
        <f t="shared" si="21"/>
        <v>0</v>
      </c>
      <c r="G249" s="8">
        <f t="shared" si="22"/>
        <v>0</v>
      </c>
      <c r="H249" s="8">
        <f t="shared" si="23"/>
        <v>15907246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35">
        <f t="shared" si="19"/>
        <v>0</v>
      </c>
    </row>
    <row r="250" spans="1:20" ht="26.25" customHeight="1" x14ac:dyDescent="0.25">
      <c r="A250" s="9" t="str">
        <f t="shared" si="18"/>
        <v>Московский</v>
      </c>
      <c r="B250" s="8" t="str">
        <f t="shared" si="20"/>
        <v>НОУ Школа "Деловая волна"</v>
      </c>
      <c r="C250" s="20">
        <f>VLOOKUP(B250,Списки!$C$1:$E$42,2,FALSE)</f>
        <v>15907</v>
      </c>
      <c r="D250" s="20" t="str">
        <f>VLOOKUP(B250,Списки!$C$1:$E$42,3,FALSE)</f>
        <v>СОШ</v>
      </c>
      <c r="E250" s="15"/>
      <c r="F250" s="8">
        <f t="shared" si="21"/>
        <v>0</v>
      </c>
      <c r="G250" s="8">
        <f t="shared" si="22"/>
        <v>0</v>
      </c>
      <c r="H250" s="8">
        <f t="shared" si="23"/>
        <v>15907247</v>
      </c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35">
        <f t="shared" si="19"/>
        <v>0</v>
      </c>
    </row>
    <row r="251" spans="1:20" ht="26.25" customHeight="1" x14ac:dyDescent="0.25">
      <c r="A251" s="9" t="str">
        <f t="shared" si="18"/>
        <v>Московский</v>
      </c>
      <c r="B251" s="8" t="str">
        <f t="shared" si="20"/>
        <v>НОУ Школа "Деловая волна"</v>
      </c>
      <c r="C251" s="20">
        <f>VLOOKUP(B251,Списки!$C$1:$E$42,2,FALSE)</f>
        <v>15907</v>
      </c>
      <c r="D251" s="20" t="str">
        <f>VLOOKUP(B251,Списки!$C$1:$E$42,3,FALSE)</f>
        <v>СОШ</v>
      </c>
      <c r="E251" s="15"/>
      <c r="F251" s="8">
        <f t="shared" si="21"/>
        <v>0</v>
      </c>
      <c r="G251" s="8">
        <f t="shared" si="22"/>
        <v>0</v>
      </c>
      <c r="H251" s="8">
        <f t="shared" si="23"/>
        <v>15907248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35">
        <f t="shared" si="19"/>
        <v>0</v>
      </c>
    </row>
    <row r="252" spans="1:20" ht="26.25" customHeight="1" x14ac:dyDescent="0.25">
      <c r="A252" s="9" t="str">
        <f t="shared" si="18"/>
        <v>Московский</v>
      </c>
      <c r="B252" s="8" t="str">
        <f t="shared" si="20"/>
        <v>НОУ Школа "Деловая волна"</v>
      </c>
      <c r="C252" s="20">
        <f>VLOOKUP(B252,Списки!$C$1:$E$42,2,FALSE)</f>
        <v>15907</v>
      </c>
      <c r="D252" s="20" t="str">
        <f>VLOOKUP(B252,Списки!$C$1:$E$42,3,FALSE)</f>
        <v>СОШ</v>
      </c>
      <c r="E252" s="15"/>
      <c r="F252" s="8">
        <f t="shared" si="21"/>
        <v>0</v>
      </c>
      <c r="G252" s="8">
        <f t="shared" si="22"/>
        <v>0</v>
      </c>
      <c r="H252" s="8">
        <f t="shared" si="23"/>
        <v>15907249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35">
        <f t="shared" si="19"/>
        <v>0</v>
      </c>
    </row>
    <row r="253" spans="1:20" ht="26.25" customHeight="1" x14ac:dyDescent="0.25">
      <c r="A253" s="9" t="str">
        <f t="shared" si="18"/>
        <v>Московский</v>
      </c>
      <c r="B253" s="8" t="str">
        <f t="shared" si="20"/>
        <v>НОУ Школа "Деловая волна"</v>
      </c>
      <c r="C253" s="20">
        <f>VLOOKUP(B253,Списки!$C$1:$E$42,2,FALSE)</f>
        <v>15907</v>
      </c>
      <c r="D253" s="20" t="str">
        <f>VLOOKUP(B253,Списки!$C$1:$E$42,3,FALSE)</f>
        <v>СОШ</v>
      </c>
      <c r="E253" s="15"/>
      <c r="F253" s="8">
        <f t="shared" si="21"/>
        <v>0</v>
      </c>
      <c r="G253" s="8">
        <f t="shared" si="22"/>
        <v>0</v>
      </c>
      <c r="H253" s="8">
        <f t="shared" si="23"/>
        <v>15907250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35">
        <f t="shared" si="19"/>
        <v>0</v>
      </c>
    </row>
    <row r="254" spans="1:20" ht="26.25" customHeight="1" x14ac:dyDescent="0.25">
      <c r="A254" s="9" t="str">
        <f t="shared" si="18"/>
        <v>Московский</v>
      </c>
      <c r="B254" s="8" t="str">
        <f t="shared" si="20"/>
        <v>НОУ Школа "Деловая волна"</v>
      </c>
      <c r="C254" s="20">
        <f>VLOOKUP(B254,Списки!$C$1:$E$42,2,FALSE)</f>
        <v>15907</v>
      </c>
      <c r="D254" s="20" t="str">
        <f>VLOOKUP(B254,Списки!$C$1:$E$42,3,FALSE)</f>
        <v>СОШ</v>
      </c>
      <c r="E254" s="15"/>
      <c r="F254" s="8">
        <f t="shared" si="21"/>
        <v>0</v>
      </c>
      <c r="G254" s="8">
        <f t="shared" si="22"/>
        <v>0</v>
      </c>
      <c r="H254" s="8">
        <f t="shared" si="23"/>
        <v>15907251</v>
      </c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35">
        <f t="shared" si="19"/>
        <v>0</v>
      </c>
    </row>
    <row r="255" spans="1:20" ht="26.25" customHeight="1" x14ac:dyDescent="0.25">
      <c r="A255" s="9" t="str">
        <f t="shared" si="18"/>
        <v>Московский</v>
      </c>
      <c r="B255" s="8" t="str">
        <f t="shared" si="20"/>
        <v>НОУ Школа "Деловая волна"</v>
      </c>
      <c r="C255" s="20">
        <f>VLOOKUP(B255,Списки!$C$1:$E$42,2,FALSE)</f>
        <v>15907</v>
      </c>
      <c r="D255" s="20" t="str">
        <f>VLOOKUP(B255,Списки!$C$1:$E$42,3,FALSE)</f>
        <v>СОШ</v>
      </c>
      <c r="E255" s="15"/>
      <c r="F255" s="8">
        <f t="shared" si="21"/>
        <v>0</v>
      </c>
      <c r="G255" s="8">
        <f t="shared" si="22"/>
        <v>0</v>
      </c>
      <c r="H255" s="8">
        <f t="shared" si="23"/>
        <v>15907252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35">
        <f t="shared" si="19"/>
        <v>0</v>
      </c>
    </row>
    <row r="256" spans="1:20" ht="26.25" customHeight="1" x14ac:dyDescent="0.25">
      <c r="A256" s="9" t="str">
        <f t="shared" si="18"/>
        <v>Московский</v>
      </c>
      <c r="B256" s="8" t="str">
        <f t="shared" si="20"/>
        <v>НОУ Школа "Деловая волна"</v>
      </c>
      <c r="C256" s="20">
        <f>VLOOKUP(B256,Списки!$C$1:$E$42,2,FALSE)</f>
        <v>15907</v>
      </c>
      <c r="D256" s="20" t="str">
        <f>VLOOKUP(B256,Списки!$C$1:$E$42,3,FALSE)</f>
        <v>СОШ</v>
      </c>
      <c r="E256" s="15"/>
      <c r="F256" s="8">
        <f t="shared" si="21"/>
        <v>0</v>
      </c>
      <c r="G256" s="8">
        <f t="shared" si="22"/>
        <v>0</v>
      </c>
      <c r="H256" s="8">
        <f t="shared" si="23"/>
        <v>15907253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35">
        <f t="shared" si="19"/>
        <v>0</v>
      </c>
    </row>
    <row r="257" spans="1:20" ht="26.25" customHeight="1" x14ac:dyDescent="0.25">
      <c r="A257" s="9" t="str">
        <f t="shared" si="18"/>
        <v>Московский</v>
      </c>
      <c r="B257" s="8" t="str">
        <f t="shared" si="20"/>
        <v>НОУ Школа "Деловая волна"</v>
      </c>
      <c r="C257" s="20">
        <f>VLOOKUP(B257,Списки!$C$1:$E$42,2,FALSE)</f>
        <v>15907</v>
      </c>
      <c r="D257" s="20" t="str">
        <f>VLOOKUP(B257,Списки!$C$1:$E$42,3,FALSE)</f>
        <v>СОШ</v>
      </c>
      <c r="E257" s="15"/>
      <c r="F257" s="8">
        <f t="shared" si="21"/>
        <v>0</v>
      </c>
      <c r="G257" s="8">
        <f t="shared" si="22"/>
        <v>0</v>
      </c>
      <c r="H257" s="8">
        <f t="shared" si="23"/>
        <v>15907254</v>
      </c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35">
        <f t="shared" si="19"/>
        <v>0</v>
      </c>
    </row>
    <row r="258" spans="1:20" ht="26.25" customHeight="1" x14ac:dyDescent="0.25">
      <c r="A258" s="9" t="str">
        <f t="shared" si="18"/>
        <v>Московский</v>
      </c>
      <c r="B258" s="8" t="str">
        <f t="shared" si="20"/>
        <v>НОУ Школа "Деловая волна"</v>
      </c>
      <c r="C258" s="20">
        <f>VLOOKUP(B258,Списки!$C$1:$E$42,2,FALSE)</f>
        <v>15907</v>
      </c>
      <c r="D258" s="20" t="str">
        <f>VLOOKUP(B258,Списки!$C$1:$E$42,3,FALSE)</f>
        <v>СОШ</v>
      </c>
      <c r="E258" s="15"/>
      <c r="F258" s="8">
        <f t="shared" si="21"/>
        <v>0</v>
      </c>
      <c r="G258" s="8">
        <f t="shared" si="22"/>
        <v>0</v>
      </c>
      <c r="H258" s="8">
        <f t="shared" si="23"/>
        <v>15907255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35">
        <f t="shared" si="19"/>
        <v>0</v>
      </c>
    </row>
    <row r="259" spans="1:20" ht="26.25" customHeight="1" x14ac:dyDescent="0.25">
      <c r="A259" s="9" t="str">
        <f t="shared" si="18"/>
        <v>Московский</v>
      </c>
      <c r="B259" s="8" t="str">
        <f t="shared" si="20"/>
        <v>НОУ Школа "Деловая волна"</v>
      </c>
      <c r="C259" s="20">
        <f>VLOOKUP(B259,Списки!$C$1:$E$42,2,FALSE)</f>
        <v>15907</v>
      </c>
      <c r="D259" s="20" t="str">
        <f>VLOOKUP(B259,Списки!$C$1:$E$42,3,FALSE)</f>
        <v>СОШ</v>
      </c>
      <c r="E259" s="15"/>
      <c r="F259" s="8">
        <f t="shared" si="21"/>
        <v>0</v>
      </c>
      <c r="G259" s="8">
        <f t="shared" si="22"/>
        <v>0</v>
      </c>
      <c r="H259" s="8">
        <f t="shared" si="23"/>
        <v>15907256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35">
        <f t="shared" si="19"/>
        <v>0</v>
      </c>
    </row>
    <row r="260" spans="1:20" ht="26.25" customHeight="1" x14ac:dyDescent="0.25">
      <c r="A260" s="9" t="str">
        <f t="shared" si="18"/>
        <v>Московский</v>
      </c>
      <c r="B260" s="8" t="str">
        <f t="shared" si="20"/>
        <v>НОУ Школа "Деловая волна"</v>
      </c>
      <c r="C260" s="20">
        <f>VLOOKUP(B260,Списки!$C$1:$E$42,2,FALSE)</f>
        <v>15907</v>
      </c>
      <c r="D260" s="20" t="str">
        <f>VLOOKUP(B260,Списки!$C$1:$E$42,3,FALSE)</f>
        <v>СОШ</v>
      </c>
      <c r="E260" s="15"/>
      <c r="F260" s="8">
        <f t="shared" si="21"/>
        <v>0</v>
      </c>
      <c r="G260" s="8">
        <f t="shared" si="22"/>
        <v>0</v>
      </c>
      <c r="H260" s="8">
        <f t="shared" si="23"/>
        <v>15907257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35">
        <f t="shared" si="19"/>
        <v>0</v>
      </c>
    </row>
    <row r="261" spans="1:20" ht="26.25" customHeight="1" x14ac:dyDescent="0.25">
      <c r="A261" s="9" t="str">
        <f t="shared" ref="A261:A292" si="24">A260</f>
        <v>Московский</v>
      </c>
      <c r="B261" s="8" t="str">
        <f t="shared" si="20"/>
        <v>НОУ Школа "Деловая волна"</v>
      </c>
      <c r="C261" s="20">
        <f>VLOOKUP(B261,Списки!$C$1:$E$42,2,FALSE)</f>
        <v>15907</v>
      </c>
      <c r="D261" s="20" t="str">
        <f>VLOOKUP(B261,Списки!$C$1:$E$42,3,FALSE)</f>
        <v>СОШ</v>
      </c>
      <c r="E261" s="15"/>
      <c r="F261" s="8">
        <f t="shared" si="21"/>
        <v>0</v>
      </c>
      <c r="G261" s="8">
        <f t="shared" si="22"/>
        <v>0</v>
      </c>
      <c r="H261" s="8">
        <f t="shared" si="23"/>
        <v>15907258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35">
        <f t="shared" ref="T261:T292" si="25">SUM(I261:S261)/$T$3</f>
        <v>0</v>
      </c>
    </row>
    <row r="262" spans="1:20" ht="26.25" customHeight="1" x14ac:dyDescent="0.25">
      <c r="A262" s="9" t="str">
        <f t="shared" si="24"/>
        <v>Московский</v>
      </c>
      <c r="B262" s="8" t="str">
        <f t="shared" ref="B262:B292" si="26">B261</f>
        <v>НОУ Школа "Деловая волна"</v>
      </c>
      <c r="C262" s="20">
        <f>VLOOKUP(B262,Списки!$C$1:$E$42,2,FALSE)</f>
        <v>15907</v>
      </c>
      <c r="D262" s="20" t="str">
        <f>VLOOKUP(B262,Списки!$C$1:$E$42,3,FALSE)</f>
        <v>СОШ</v>
      </c>
      <c r="E262" s="15"/>
      <c r="F262" s="8">
        <f t="shared" ref="F262:F292" si="27">F261</f>
        <v>0</v>
      </c>
      <c r="G262" s="8">
        <f t="shared" ref="G262:G292" si="28">G261</f>
        <v>0</v>
      </c>
      <c r="H262" s="8">
        <f t="shared" si="23"/>
        <v>15907259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35">
        <f t="shared" si="25"/>
        <v>0</v>
      </c>
    </row>
    <row r="263" spans="1:20" ht="26.25" customHeight="1" x14ac:dyDescent="0.25">
      <c r="A263" s="9" t="str">
        <f t="shared" si="24"/>
        <v>Московский</v>
      </c>
      <c r="B263" s="8" t="str">
        <f t="shared" si="26"/>
        <v>НОУ Школа "Деловая волна"</v>
      </c>
      <c r="C263" s="20">
        <f>VLOOKUP(B263,Списки!$C$1:$E$42,2,FALSE)</f>
        <v>15907</v>
      </c>
      <c r="D263" s="20" t="str">
        <f>VLOOKUP(B263,Списки!$C$1:$E$42,3,FALSE)</f>
        <v>СОШ</v>
      </c>
      <c r="E263" s="15"/>
      <c r="F263" s="8">
        <f t="shared" si="27"/>
        <v>0</v>
      </c>
      <c r="G263" s="8">
        <f t="shared" si="28"/>
        <v>0</v>
      </c>
      <c r="H263" s="8">
        <f t="shared" si="23"/>
        <v>15907260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35">
        <f t="shared" si="25"/>
        <v>0</v>
      </c>
    </row>
    <row r="264" spans="1:20" ht="26.25" customHeight="1" x14ac:dyDescent="0.25">
      <c r="A264" s="9" t="str">
        <f t="shared" si="24"/>
        <v>Московский</v>
      </c>
      <c r="B264" s="8" t="str">
        <f t="shared" si="26"/>
        <v>НОУ Школа "Деловая волна"</v>
      </c>
      <c r="C264" s="20">
        <f>VLOOKUP(B264,Списки!$C$1:$E$42,2,FALSE)</f>
        <v>15907</v>
      </c>
      <c r="D264" s="20" t="str">
        <f>VLOOKUP(B264,Списки!$C$1:$E$42,3,FALSE)</f>
        <v>СОШ</v>
      </c>
      <c r="E264" s="15"/>
      <c r="F264" s="8">
        <f t="shared" si="27"/>
        <v>0</v>
      </c>
      <c r="G264" s="8">
        <f t="shared" si="28"/>
        <v>0</v>
      </c>
      <c r="H264" s="8">
        <f t="shared" si="23"/>
        <v>15907261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35">
        <f t="shared" si="25"/>
        <v>0</v>
      </c>
    </row>
    <row r="265" spans="1:20" ht="26.25" customHeight="1" x14ac:dyDescent="0.25">
      <c r="A265" s="9" t="str">
        <f t="shared" si="24"/>
        <v>Московский</v>
      </c>
      <c r="B265" s="8" t="str">
        <f t="shared" si="26"/>
        <v>НОУ Школа "Деловая волна"</v>
      </c>
      <c r="C265" s="20">
        <f>VLOOKUP(B265,Списки!$C$1:$E$42,2,FALSE)</f>
        <v>15907</v>
      </c>
      <c r="D265" s="20" t="str">
        <f>VLOOKUP(B265,Списки!$C$1:$E$42,3,FALSE)</f>
        <v>СОШ</v>
      </c>
      <c r="E265" s="15"/>
      <c r="F265" s="8">
        <f t="shared" si="27"/>
        <v>0</v>
      </c>
      <c r="G265" s="8">
        <f t="shared" si="28"/>
        <v>0</v>
      </c>
      <c r="H265" s="8">
        <f t="shared" ref="H265:H292" si="29">H264+1</f>
        <v>15907262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35">
        <f t="shared" si="25"/>
        <v>0</v>
      </c>
    </row>
    <row r="266" spans="1:20" ht="26.25" customHeight="1" x14ac:dyDescent="0.25">
      <c r="A266" s="9" t="str">
        <f t="shared" si="24"/>
        <v>Московский</v>
      </c>
      <c r="B266" s="8" t="str">
        <f t="shared" si="26"/>
        <v>НОУ Школа "Деловая волна"</v>
      </c>
      <c r="C266" s="20">
        <f>VLOOKUP(B266,Списки!$C$1:$E$42,2,FALSE)</f>
        <v>15907</v>
      </c>
      <c r="D266" s="20" t="str">
        <f>VLOOKUP(B266,Списки!$C$1:$E$42,3,FALSE)</f>
        <v>СОШ</v>
      </c>
      <c r="E266" s="15"/>
      <c r="F266" s="8">
        <f t="shared" si="27"/>
        <v>0</v>
      </c>
      <c r="G266" s="8">
        <f t="shared" si="28"/>
        <v>0</v>
      </c>
      <c r="H266" s="8">
        <f t="shared" si="29"/>
        <v>15907263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35">
        <f t="shared" si="25"/>
        <v>0</v>
      </c>
    </row>
    <row r="267" spans="1:20" ht="26.25" customHeight="1" x14ac:dyDescent="0.25">
      <c r="A267" s="9" t="str">
        <f t="shared" si="24"/>
        <v>Московский</v>
      </c>
      <c r="B267" s="8" t="str">
        <f t="shared" si="26"/>
        <v>НОУ Школа "Деловая волна"</v>
      </c>
      <c r="C267" s="20">
        <f>VLOOKUP(B267,Списки!$C$1:$E$42,2,FALSE)</f>
        <v>15907</v>
      </c>
      <c r="D267" s="20" t="str">
        <f>VLOOKUP(B267,Списки!$C$1:$E$42,3,FALSE)</f>
        <v>СОШ</v>
      </c>
      <c r="E267" s="15"/>
      <c r="F267" s="8">
        <f t="shared" si="27"/>
        <v>0</v>
      </c>
      <c r="G267" s="8">
        <f t="shared" si="28"/>
        <v>0</v>
      </c>
      <c r="H267" s="8">
        <f t="shared" si="29"/>
        <v>15907264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35">
        <f t="shared" si="25"/>
        <v>0</v>
      </c>
    </row>
    <row r="268" spans="1:20" ht="26.25" customHeight="1" x14ac:dyDescent="0.25">
      <c r="A268" s="9" t="str">
        <f t="shared" si="24"/>
        <v>Московский</v>
      </c>
      <c r="B268" s="8" t="str">
        <f t="shared" si="26"/>
        <v>НОУ Школа "Деловая волна"</v>
      </c>
      <c r="C268" s="20">
        <f>VLOOKUP(B268,Списки!$C$1:$E$42,2,FALSE)</f>
        <v>15907</v>
      </c>
      <c r="D268" s="20" t="str">
        <f>VLOOKUP(B268,Списки!$C$1:$E$42,3,FALSE)</f>
        <v>СОШ</v>
      </c>
      <c r="E268" s="15"/>
      <c r="F268" s="8">
        <f t="shared" si="27"/>
        <v>0</v>
      </c>
      <c r="G268" s="8">
        <f t="shared" si="28"/>
        <v>0</v>
      </c>
      <c r="H268" s="8">
        <f t="shared" si="29"/>
        <v>15907265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35">
        <f t="shared" si="25"/>
        <v>0</v>
      </c>
    </row>
    <row r="269" spans="1:20" ht="26.25" customHeight="1" x14ac:dyDescent="0.25">
      <c r="A269" s="9" t="str">
        <f t="shared" si="24"/>
        <v>Московский</v>
      </c>
      <c r="B269" s="8" t="str">
        <f t="shared" si="26"/>
        <v>НОУ Школа "Деловая волна"</v>
      </c>
      <c r="C269" s="20">
        <f>VLOOKUP(B269,Списки!$C$1:$E$42,2,FALSE)</f>
        <v>15907</v>
      </c>
      <c r="D269" s="20" t="str">
        <f>VLOOKUP(B269,Списки!$C$1:$E$42,3,FALSE)</f>
        <v>СОШ</v>
      </c>
      <c r="E269" s="15"/>
      <c r="F269" s="8">
        <f t="shared" si="27"/>
        <v>0</v>
      </c>
      <c r="G269" s="8">
        <f t="shared" si="28"/>
        <v>0</v>
      </c>
      <c r="H269" s="8">
        <f t="shared" si="29"/>
        <v>15907266</v>
      </c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35">
        <f t="shared" si="25"/>
        <v>0</v>
      </c>
    </row>
    <row r="270" spans="1:20" ht="26.25" customHeight="1" x14ac:dyDescent="0.25">
      <c r="A270" s="9" t="str">
        <f t="shared" si="24"/>
        <v>Московский</v>
      </c>
      <c r="B270" s="8" t="str">
        <f t="shared" si="26"/>
        <v>НОУ Школа "Деловая волна"</v>
      </c>
      <c r="C270" s="20">
        <f>VLOOKUP(B270,Списки!$C$1:$E$42,2,FALSE)</f>
        <v>15907</v>
      </c>
      <c r="D270" s="20" t="str">
        <f>VLOOKUP(B270,Списки!$C$1:$E$42,3,FALSE)</f>
        <v>СОШ</v>
      </c>
      <c r="E270" s="15"/>
      <c r="F270" s="8">
        <f t="shared" si="27"/>
        <v>0</v>
      </c>
      <c r="G270" s="8">
        <f t="shared" si="28"/>
        <v>0</v>
      </c>
      <c r="H270" s="8">
        <f t="shared" si="29"/>
        <v>15907267</v>
      </c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35">
        <f t="shared" si="25"/>
        <v>0</v>
      </c>
    </row>
    <row r="271" spans="1:20" ht="26.25" customHeight="1" x14ac:dyDescent="0.25">
      <c r="A271" s="9" t="str">
        <f t="shared" si="24"/>
        <v>Московский</v>
      </c>
      <c r="B271" s="8" t="str">
        <f t="shared" si="26"/>
        <v>НОУ Школа "Деловая волна"</v>
      </c>
      <c r="C271" s="20">
        <f>VLOOKUP(B271,Списки!$C$1:$E$42,2,FALSE)</f>
        <v>15907</v>
      </c>
      <c r="D271" s="20" t="str">
        <f>VLOOKUP(B271,Списки!$C$1:$E$42,3,FALSE)</f>
        <v>СОШ</v>
      </c>
      <c r="E271" s="15"/>
      <c r="F271" s="8">
        <f t="shared" si="27"/>
        <v>0</v>
      </c>
      <c r="G271" s="8">
        <f t="shared" si="28"/>
        <v>0</v>
      </c>
      <c r="H271" s="8">
        <f t="shared" si="29"/>
        <v>15907268</v>
      </c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35">
        <f t="shared" si="25"/>
        <v>0</v>
      </c>
    </row>
    <row r="272" spans="1:20" ht="26.25" customHeight="1" x14ac:dyDescent="0.25">
      <c r="A272" s="9" t="str">
        <f t="shared" si="24"/>
        <v>Московский</v>
      </c>
      <c r="B272" s="8" t="str">
        <f t="shared" si="26"/>
        <v>НОУ Школа "Деловая волна"</v>
      </c>
      <c r="C272" s="20">
        <f>VLOOKUP(B272,Списки!$C$1:$E$42,2,FALSE)</f>
        <v>15907</v>
      </c>
      <c r="D272" s="20" t="str">
        <f>VLOOKUP(B272,Списки!$C$1:$E$42,3,FALSE)</f>
        <v>СОШ</v>
      </c>
      <c r="E272" s="15"/>
      <c r="F272" s="8">
        <f t="shared" si="27"/>
        <v>0</v>
      </c>
      <c r="G272" s="8">
        <f t="shared" si="28"/>
        <v>0</v>
      </c>
      <c r="H272" s="8">
        <f t="shared" si="29"/>
        <v>15907269</v>
      </c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35">
        <f t="shared" si="25"/>
        <v>0</v>
      </c>
    </row>
    <row r="273" spans="1:20" ht="26.25" customHeight="1" x14ac:dyDescent="0.25">
      <c r="A273" s="9" t="str">
        <f t="shared" si="24"/>
        <v>Московский</v>
      </c>
      <c r="B273" s="8" t="str">
        <f t="shared" si="26"/>
        <v>НОУ Школа "Деловая волна"</v>
      </c>
      <c r="C273" s="20">
        <f>VLOOKUP(B273,Списки!$C$1:$E$42,2,FALSE)</f>
        <v>15907</v>
      </c>
      <c r="D273" s="20" t="str">
        <f>VLOOKUP(B273,Списки!$C$1:$E$42,3,FALSE)</f>
        <v>СОШ</v>
      </c>
      <c r="E273" s="15"/>
      <c r="F273" s="8">
        <f t="shared" si="27"/>
        <v>0</v>
      </c>
      <c r="G273" s="8">
        <f t="shared" si="28"/>
        <v>0</v>
      </c>
      <c r="H273" s="8">
        <f t="shared" si="29"/>
        <v>15907270</v>
      </c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35">
        <f t="shared" si="25"/>
        <v>0</v>
      </c>
    </row>
    <row r="274" spans="1:20" ht="26.25" customHeight="1" x14ac:dyDescent="0.25">
      <c r="A274" s="9" t="str">
        <f t="shared" si="24"/>
        <v>Московский</v>
      </c>
      <c r="B274" s="8" t="str">
        <f t="shared" si="26"/>
        <v>НОУ Школа "Деловая волна"</v>
      </c>
      <c r="C274" s="20">
        <f>VLOOKUP(B274,Списки!$C$1:$E$42,2,FALSE)</f>
        <v>15907</v>
      </c>
      <c r="D274" s="20" t="str">
        <f>VLOOKUP(B274,Списки!$C$1:$E$42,3,FALSE)</f>
        <v>СОШ</v>
      </c>
      <c r="E274" s="15"/>
      <c r="F274" s="8">
        <f t="shared" si="27"/>
        <v>0</v>
      </c>
      <c r="G274" s="8">
        <f t="shared" si="28"/>
        <v>0</v>
      </c>
      <c r="H274" s="8">
        <f t="shared" si="29"/>
        <v>15907271</v>
      </c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35">
        <f t="shared" si="25"/>
        <v>0</v>
      </c>
    </row>
    <row r="275" spans="1:20" ht="26.25" customHeight="1" x14ac:dyDescent="0.25">
      <c r="A275" s="9" t="str">
        <f t="shared" si="24"/>
        <v>Московский</v>
      </c>
      <c r="B275" s="8" t="str">
        <f t="shared" si="26"/>
        <v>НОУ Школа "Деловая волна"</v>
      </c>
      <c r="C275" s="20">
        <f>VLOOKUP(B275,Списки!$C$1:$E$42,2,FALSE)</f>
        <v>15907</v>
      </c>
      <c r="D275" s="20" t="str">
        <f>VLOOKUP(B275,Списки!$C$1:$E$42,3,FALSE)</f>
        <v>СОШ</v>
      </c>
      <c r="E275" s="15"/>
      <c r="F275" s="8">
        <f t="shared" si="27"/>
        <v>0</v>
      </c>
      <c r="G275" s="8">
        <f t="shared" si="28"/>
        <v>0</v>
      </c>
      <c r="H275" s="8">
        <f t="shared" si="29"/>
        <v>15907272</v>
      </c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35">
        <f t="shared" si="25"/>
        <v>0</v>
      </c>
    </row>
    <row r="276" spans="1:20" ht="26.25" customHeight="1" x14ac:dyDescent="0.25">
      <c r="A276" s="9" t="str">
        <f t="shared" si="24"/>
        <v>Московский</v>
      </c>
      <c r="B276" s="8" t="str">
        <f t="shared" si="26"/>
        <v>НОУ Школа "Деловая волна"</v>
      </c>
      <c r="C276" s="20">
        <f>VLOOKUP(B276,Списки!$C$1:$E$42,2,FALSE)</f>
        <v>15907</v>
      </c>
      <c r="D276" s="20" t="str">
        <f>VLOOKUP(B276,Списки!$C$1:$E$42,3,FALSE)</f>
        <v>СОШ</v>
      </c>
      <c r="E276" s="15"/>
      <c r="F276" s="8">
        <f t="shared" si="27"/>
        <v>0</v>
      </c>
      <c r="G276" s="8">
        <f t="shared" si="28"/>
        <v>0</v>
      </c>
      <c r="H276" s="8">
        <f t="shared" si="29"/>
        <v>15907273</v>
      </c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35">
        <f t="shared" si="25"/>
        <v>0</v>
      </c>
    </row>
    <row r="277" spans="1:20" ht="26.25" customHeight="1" x14ac:dyDescent="0.25">
      <c r="A277" s="9" t="str">
        <f t="shared" si="24"/>
        <v>Московский</v>
      </c>
      <c r="B277" s="8" t="str">
        <f t="shared" si="26"/>
        <v>НОУ Школа "Деловая волна"</v>
      </c>
      <c r="C277" s="20">
        <f>VLOOKUP(B277,Списки!$C$1:$E$42,2,FALSE)</f>
        <v>15907</v>
      </c>
      <c r="D277" s="20" t="str">
        <f>VLOOKUP(B277,Списки!$C$1:$E$42,3,FALSE)</f>
        <v>СОШ</v>
      </c>
      <c r="E277" s="15"/>
      <c r="F277" s="8">
        <f t="shared" si="27"/>
        <v>0</v>
      </c>
      <c r="G277" s="8">
        <f t="shared" si="28"/>
        <v>0</v>
      </c>
      <c r="H277" s="8">
        <f t="shared" si="29"/>
        <v>15907274</v>
      </c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35">
        <f t="shared" si="25"/>
        <v>0</v>
      </c>
    </row>
    <row r="278" spans="1:20" ht="26.25" customHeight="1" x14ac:dyDescent="0.25">
      <c r="A278" s="9" t="str">
        <f t="shared" si="24"/>
        <v>Московский</v>
      </c>
      <c r="B278" s="8" t="str">
        <f t="shared" si="26"/>
        <v>НОУ Школа "Деловая волна"</v>
      </c>
      <c r="C278" s="20">
        <f>VLOOKUP(B278,Списки!$C$1:$E$42,2,FALSE)</f>
        <v>15907</v>
      </c>
      <c r="D278" s="20" t="str">
        <f>VLOOKUP(B278,Списки!$C$1:$E$42,3,FALSE)</f>
        <v>СОШ</v>
      </c>
      <c r="E278" s="15"/>
      <c r="F278" s="8">
        <f t="shared" si="27"/>
        <v>0</v>
      </c>
      <c r="G278" s="8">
        <f t="shared" si="28"/>
        <v>0</v>
      </c>
      <c r="H278" s="8">
        <f t="shared" si="29"/>
        <v>15907275</v>
      </c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35">
        <f t="shared" si="25"/>
        <v>0</v>
      </c>
    </row>
    <row r="279" spans="1:20" ht="26.25" customHeight="1" x14ac:dyDescent="0.25">
      <c r="A279" s="9" t="str">
        <f t="shared" si="24"/>
        <v>Московский</v>
      </c>
      <c r="B279" s="8" t="str">
        <f t="shared" si="26"/>
        <v>НОУ Школа "Деловая волна"</v>
      </c>
      <c r="C279" s="20">
        <f>VLOOKUP(B279,Списки!$C$1:$E$42,2,FALSE)</f>
        <v>15907</v>
      </c>
      <c r="D279" s="20" t="str">
        <f>VLOOKUP(B279,Списки!$C$1:$E$42,3,FALSE)</f>
        <v>СОШ</v>
      </c>
      <c r="E279" s="15"/>
      <c r="F279" s="8">
        <f t="shared" si="27"/>
        <v>0</v>
      </c>
      <c r="G279" s="8">
        <f t="shared" si="28"/>
        <v>0</v>
      </c>
      <c r="H279" s="8">
        <f t="shared" si="29"/>
        <v>15907276</v>
      </c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35">
        <f t="shared" si="25"/>
        <v>0</v>
      </c>
    </row>
    <row r="280" spans="1:20" ht="26.25" customHeight="1" x14ac:dyDescent="0.25">
      <c r="A280" s="9" t="str">
        <f t="shared" si="24"/>
        <v>Московский</v>
      </c>
      <c r="B280" s="8" t="str">
        <f t="shared" si="26"/>
        <v>НОУ Школа "Деловая волна"</v>
      </c>
      <c r="C280" s="20">
        <f>VLOOKUP(B280,Списки!$C$1:$E$42,2,FALSE)</f>
        <v>15907</v>
      </c>
      <c r="D280" s="20" t="str">
        <f>VLOOKUP(B280,Списки!$C$1:$E$42,3,FALSE)</f>
        <v>СОШ</v>
      </c>
      <c r="E280" s="15"/>
      <c r="F280" s="8">
        <f t="shared" si="27"/>
        <v>0</v>
      </c>
      <c r="G280" s="8">
        <f t="shared" si="28"/>
        <v>0</v>
      </c>
      <c r="H280" s="8">
        <f t="shared" si="29"/>
        <v>15907277</v>
      </c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35">
        <f t="shared" si="25"/>
        <v>0</v>
      </c>
    </row>
    <row r="281" spans="1:20" ht="26.25" customHeight="1" x14ac:dyDescent="0.25">
      <c r="A281" s="9" t="str">
        <f t="shared" si="24"/>
        <v>Московский</v>
      </c>
      <c r="B281" s="8" t="str">
        <f t="shared" si="26"/>
        <v>НОУ Школа "Деловая волна"</v>
      </c>
      <c r="C281" s="20">
        <f>VLOOKUP(B281,Списки!$C$1:$E$42,2,FALSE)</f>
        <v>15907</v>
      </c>
      <c r="D281" s="20" t="str">
        <f>VLOOKUP(B281,Списки!$C$1:$E$42,3,FALSE)</f>
        <v>СОШ</v>
      </c>
      <c r="E281" s="15"/>
      <c r="F281" s="8">
        <f t="shared" si="27"/>
        <v>0</v>
      </c>
      <c r="G281" s="8">
        <f t="shared" si="28"/>
        <v>0</v>
      </c>
      <c r="H281" s="8">
        <f t="shared" si="29"/>
        <v>15907278</v>
      </c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35">
        <f t="shared" si="25"/>
        <v>0</v>
      </c>
    </row>
    <row r="282" spans="1:20" ht="26.25" customHeight="1" x14ac:dyDescent="0.25">
      <c r="A282" s="9" t="str">
        <f t="shared" si="24"/>
        <v>Московский</v>
      </c>
      <c r="B282" s="8" t="str">
        <f t="shared" si="26"/>
        <v>НОУ Школа "Деловая волна"</v>
      </c>
      <c r="C282" s="20">
        <f>VLOOKUP(B282,Списки!$C$1:$E$42,2,FALSE)</f>
        <v>15907</v>
      </c>
      <c r="D282" s="20" t="str">
        <f>VLOOKUP(B282,Списки!$C$1:$E$42,3,FALSE)</f>
        <v>СОШ</v>
      </c>
      <c r="E282" s="15"/>
      <c r="F282" s="8">
        <f t="shared" si="27"/>
        <v>0</v>
      </c>
      <c r="G282" s="8">
        <f t="shared" si="28"/>
        <v>0</v>
      </c>
      <c r="H282" s="8">
        <f t="shared" si="29"/>
        <v>15907279</v>
      </c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35">
        <f t="shared" si="25"/>
        <v>0</v>
      </c>
    </row>
    <row r="283" spans="1:20" ht="26.25" customHeight="1" x14ac:dyDescent="0.25">
      <c r="A283" s="9" t="str">
        <f t="shared" si="24"/>
        <v>Московский</v>
      </c>
      <c r="B283" s="8" t="str">
        <f t="shared" si="26"/>
        <v>НОУ Школа "Деловая волна"</v>
      </c>
      <c r="C283" s="20">
        <f>VLOOKUP(B283,Списки!$C$1:$E$42,2,FALSE)</f>
        <v>15907</v>
      </c>
      <c r="D283" s="20" t="str">
        <f>VLOOKUP(B283,Списки!$C$1:$E$42,3,FALSE)</f>
        <v>СОШ</v>
      </c>
      <c r="E283" s="15"/>
      <c r="F283" s="8">
        <f t="shared" si="27"/>
        <v>0</v>
      </c>
      <c r="G283" s="8">
        <f t="shared" si="28"/>
        <v>0</v>
      </c>
      <c r="H283" s="8">
        <f t="shared" si="29"/>
        <v>15907280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35">
        <f t="shared" si="25"/>
        <v>0</v>
      </c>
    </row>
    <row r="284" spans="1:20" ht="26.25" customHeight="1" x14ac:dyDescent="0.25">
      <c r="A284" s="9" t="str">
        <f t="shared" si="24"/>
        <v>Московский</v>
      </c>
      <c r="B284" s="8" t="str">
        <f t="shared" si="26"/>
        <v>НОУ Школа "Деловая волна"</v>
      </c>
      <c r="C284" s="20">
        <f>VLOOKUP(B284,Списки!$C$1:$E$42,2,FALSE)</f>
        <v>15907</v>
      </c>
      <c r="D284" s="20" t="str">
        <f>VLOOKUP(B284,Списки!$C$1:$E$42,3,FALSE)</f>
        <v>СОШ</v>
      </c>
      <c r="E284" s="15"/>
      <c r="F284" s="8">
        <f t="shared" si="27"/>
        <v>0</v>
      </c>
      <c r="G284" s="8">
        <f t="shared" si="28"/>
        <v>0</v>
      </c>
      <c r="H284" s="8">
        <f t="shared" si="29"/>
        <v>15907281</v>
      </c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35">
        <f t="shared" si="25"/>
        <v>0</v>
      </c>
    </row>
    <row r="285" spans="1:20" ht="26.25" customHeight="1" x14ac:dyDescent="0.25">
      <c r="A285" s="9" t="str">
        <f t="shared" si="24"/>
        <v>Московский</v>
      </c>
      <c r="B285" s="8" t="str">
        <f t="shared" si="26"/>
        <v>НОУ Школа "Деловая волна"</v>
      </c>
      <c r="C285" s="20">
        <f>VLOOKUP(B285,Списки!$C$1:$E$42,2,FALSE)</f>
        <v>15907</v>
      </c>
      <c r="D285" s="20" t="str">
        <f>VLOOKUP(B285,Списки!$C$1:$E$42,3,FALSE)</f>
        <v>СОШ</v>
      </c>
      <c r="E285" s="15"/>
      <c r="F285" s="8">
        <f t="shared" si="27"/>
        <v>0</v>
      </c>
      <c r="G285" s="8">
        <f t="shared" si="28"/>
        <v>0</v>
      </c>
      <c r="H285" s="8">
        <f t="shared" si="29"/>
        <v>15907282</v>
      </c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35">
        <f t="shared" si="25"/>
        <v>0</v>
      </c>
    </row>
    <row r="286" spans="1:20" ht="26.25" customHeight="1" x14ac:dyDescent="0.25">
      <c r="A286" s="9" t="str">
        <f t="shared" si="24"/>
        <v>Московский</v>
      </c>
      <c r="B286" s="8" t="str">
        <f t="shared" si="26"/>
        <v>НОУ Школа "Деловая волна"</v>
      </c>
      <c r="C286" s="20">
        <f>VLOOKUP(B286,Списки!$C$1:$E$42,2,FALSE)</f>
        <v>15907</v>
      </c>
      <c r="D286" s="20" t="str">
        <f>VLOOKUP(B286,Списки!$C$1:$E$42,3,FALSE)</f>
        <v>СОШ</v>
      </c>
      <c r="E286" s="15"/>
      <c r="F286" s="8">
        <f t="shared" si="27"/>
        <v>0</v>
      </c>
      <c r="G286" s="8">
        <f t="shared" si="28"/>
        <v>0</v>
      </c>
      <c r="H286" s="8">
        <f t="shared" si="29"/>
        <v>15907283</v>
      </c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35">
        <f t="shared" si="25"/>
        <v>0</v>
      </c>
    </row>
    <row r="287" spans="1:20" ht="26.25" customHeight="1" x14ac:dyDescent="0.25">
      <c r="A287" s="9" t="str">
        <f t="shared" si="24"/>
        <v>Московский</v>
      </c>
      <c r="B287" s="8" t="str">
        <f t="shared" si="26"/>
        <v>НОУ Школа "Деловая волна"</v>
      </c>
      <c r="C287" s="20">
        <f>VLOOKUP(B287,Списки!$C$1:$E$42,2,FALSE)</f>
        <v>15907</v>
      </c>
      <c r="D287" s="20" t="str">
        <f>VLOOKUP(B287,Списки!$C$1:$E$42,3,FALSE)</f>
        <v>СОШ</v>
      </c>
      <c r="E287" s="15"/>
      <c r="F287" s="8">
        <f t="shared" si="27"/>
        <v>0</v>
      </c>
      <c r="G287" s="8">
        <f t="shared" si="28"/>
        <v>0</v>
      </c>
      <c r="H287" s="8">
        <f t="shared" si="29"/>
        <v>15907284</v>
      </c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35">
        <f t="shared" si="25"/>
        <v>0</v>
      </c>
    </row>
    <row r="288" spans="1:20" ht="26.25" customHeight="1" x14ac:dyDescent="0.25">
      <c r="A288" s="9" t="str">
        <f t="shared" si="24"/>
        <v>Московский</v>
      </c>
      <c r="B288" s="8" t="str">
        <f t="shared" si="26"/>
        <v>НОУ Школа "Деловая волна"</v>
      </c>
      <c r="C288" s="20">
        <f>VLOOKUP(B288,Списки!$C$1:$E$42,2,FALSE)</f>
        <v>15907</v>
      </c>
      <c r="D288" s="20" t="str">
        <f>VLOOKUP(B288,Списки!$C$1:$E$42,3,FALSE)</f>
        <v>СОШ</v>
      </c>
      <c r="E288" s="15"/>
      <c r="F288" s="8">
        <f t="shared" si="27"/>
        <v>0</v>
      </c>
      <c r="G288" s="8">
        <f t="shared" si="28"/>
        <v>0</v>
      </c>
      <c r="H288" s="8">
        <f t="shared" si="29"/>
        <v>15907285</v>
      </c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35">
        <f t="shared" si="25"/>
        <v>0</v>
      </c>
    </row>
    <row r="289" spans="1:20" ht="26.25" customHeight="1" x14ac:dyDescent="0.25">
      <c r="A289" s="9" t="str">
        <f t="shared" si="24"/>
        <v>Московский</v>
      </c>
      <c r="B289" s="8" t="str">
        <f t="shared" si="26"/>
        <v>НОУ Школа "Деловая волна"</v>
      </c>
      <c r="C289" s="20">
        <f>VLOOKUP(B289,Списки!$C$1:$E$42,2,FALSE)</f>
        <v>15907</v>
      </c>
      <c r="D289" s="20" t="str">
        <f>VLOOKUP(B289,Списки!$C$1:$E$42,3,FALSE)</f>
        <v>СОШ</v>
      </c>
      <c r="E289" s="15"/>
      <c r="F289" s="8">
        <f t="shared" si="27"/>
        <v>0</v>
      </c>
      <c r="G289" s="8">
        <f t="shared" si="28"/>
        <v>0</v>
      </c>
      <c r="H289" s="8">
        <f t="shared" si="29"/>
        <v>15907286</v>
      </c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35">
        <f t="shared" si="25"/>
        <v>0</v>
      </c>
    </row>
    <row r="290" spans="1:20" ht="26.25" customHeight="1" x14ac:dyDescent="0.25">
      <c r="A290" s="9" t="str">
        <f t="shared" si="24"/>
        <v>Московский</v>
      </c>
      <c r="B290" s="8" t="str">
        <f t="shared" si="26"/>
        <v>НОУ Школа "Деловая волна"</v>
      </c>
      <c r="C290" s="20">
        <f>VLOOKUP(B290,Списки!$C$1:$E$42,2,FALSE)</f>
        <v>15907</v>
      </c>
      <c r="D290" s="20" t="str">
        <f>VLOOKUP(B290,Списки!$C$1:$E$42,3,FALSE)</f>
        <v>СОШ</v>
      </c>
      <c r="E290" s="15"/>
      <c r="F290" s="8">
        <f t="shared" si="27"/>
        <v>0</v>
      </c>
      <c r="G290" s="8">
        <f t="shared" si="28"/>
        <v>0</v>
      </c>
      <c r="H290" s="8">
        <f t="shared" si="29"/>
        <v>15907287</v>
      </c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35">
        <f t="shared" si="25"/>
        <v>0</v>
      </c>
    </row>
    <row r="291" spans="1:20" ht="26.25" customHeight="1" x14ac:dyDescent="0.25">
      <c r="A291" s="9" t="str">
        <f t="shared" si="24"/>
        <v>Московский</v>
      </c>
      <c r="B291" s="8" t="str">
        <f t="shared" si="26"/>
        <v>НОУ Школа "Деловая волна"</v>
      </c>
      <c r="C291" s="20">
        <f>VLOOKUP(B291,Списки!$C$1:$E$42,2,FALSE)</f>
        <v>15907</v>
      </c>
      <c r="D291" s="20" t="str">
        <f>VLOOKUP(B291,Списки!$C$1:$E$42,3,FALSE)</f>
        <v>СОШ</v>
      </c>
      <c r="E291" s="15"/>
      <c r="F291" s="8">
        <f t="shared" si="27"/>
        <v>0</v>
      </c>
      <c r="G291" s="8">
        <f t="shared" si="28"/>
        <v>0</v>
      </c>
      <c r="H291" s="8">
        <f t="shared" si="29"/>
        <v>15907288</v>
      </c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35">
        <f t="shared" si="25"/>
        <v>0</v>
      </c>
    </row>
    <row r="292" spans="1:20" ht="26.25" customHeight="1" x14ac:dyDescent="0.25">
      <c r="A292" s="9" t="str">
        <f t="shared" si="24"/>
        <v>Московский</v>
      </c>
      <c r="B292" s="8" t="str">
        <f t="shared" si="26"/>
        <v>НОУ Школа "Деловая волна"</v>
      </c>
      <c r="C292" s="20">
        <f>VLOOKUP(B292,Списки!$C$1:$E$42,2,FALSE)</f>
        <v>15907</v>
      </c>
      <c r="D292" s="20" t="str">
        <f>VLOOKUP(B292,Списки!$C$1:$E$42,3,FALSE)</f>
        <v>СОШ</v>
      </c>
      <c r="E292" s="15"/>
      <c r="F292" s="8">
        <f t="shared" si="27"/>
        <v>0</v>
      </c>
      <c r="G292" s="8">
        <f t="shared" si="28"/>
        <v>0</v>
      </c>
      <c r="H292" s="8">
        <f t="shared" si="29"/>
        <v>15907289</v>
      </c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35">
        <f t="shared" si="25"/>
        <v>0</v>
      </c>
    </row>
    <row r="293" spans="1:20" ht="26.25" customHeight="1" x14ac:dyDescent="0.25">
      <c r="I293" s="36">
        <f>SUM(I4:I292)</f>
        <v>0</v>
      </c>
      <c r="J293" s="36">
        <f t="shared" ref="J293:S293" si="30">SUM(J4:J292)</f>
        <v>0</v>
      </c>
      <c r="K293" s="36">
        <f t="shared" si="30"/>
        <v>0</v>
      </c>
      <c r="L293" s="36">
        <f t="shared" si="30"/>
        <v>0</v>
      </c>
      <c r="M293" s="36">
        <f t="shared" si="30"/>
        <v>0</v>
      </c>
      <c r="N293" s="36">
        <f t="shared" si="30"/>
        <v>0</v>
      </c>
      <c r="O293" s="36">
        <f t="shared" si="30"/>
        <v>0</v>
      </c>
      <c r="P293" s="36">
        <f t="shared" si="30"/>
        <v>0</v>
      </c>
      <c r="Q293" s="36">
        <f t="shared" si="30"/>
        <v>0</v>
      </c>
      <c r="R293" s="36">
        <f t="shared" si="30"/>
        <v>0</v>
      </c>
      <c r="S293" s="36">
        <f t="shared" si="30"/>
        <v>0</v>
      </c>
      <c r="T293" s="36">
        <f>SUM(I293:S293)</f>
        <v>0</v>
      </c>
    </row>
    <row r="294" spans="1:20" ht="26.25" customHeight="1" x14ac:dyDescent="0.25">
      <c r="I294" s="36" t="e">
        <f>AVERAGE(I4:I292)</f>
        <v>#DIV/0!</v>
      </c>
      <c r="J294" s="36" t="e">
        <f t="shared" ref="J294:S294" si="31">AVERAGE(J4:J292)</f>
        <v>#DIV/0!</v>
      </c>
      <c r="K294" s="36" t="e">
        <f t="shared" si="31"/>
        <v>#DIV/0!</v>
      </c>
      <c r="L294" s="36" t="e">
        <f t="shared" si="31"/>
        <v>#DIV/0!</v>
      </c>
      <c r="M294" s="36" t="e">
        <f t="shared" si="31"/>
        <v>#DIV/0!</v>
      </c>
      <c r="N294" s="36" t="e">
        <f t="shared" si="31"/>
        <v>#DIV/0!</v>
      </c>
      <c r="O294" s="36" t="e">
        <f t="shared" si="31"/>
        <v>#DIV/0!</v>
      </c>
      <c r="P294" s="36" t="e">
        <f t="shared" si="31"/>
        <v>#DIV/0!</v>
      </c>
      <c r="Q294" s="36" t="e">
        <f t="shared" si="31"/>
        <v>#DIV/0!</v>
      </c>
      <c r="R294" s="36" t="e">
        <f t="shared" si="31"/>
        <v>#DIV/0!</v>
      </c>
      <c r="S294" s="36" t="e">
        <f t="shared" si="31"/>
        <v>#DIV/0!</v>
      </c>
      <c r="T294" s="37" t="e">
        <f>SUM(I294:S294)</f>
        <v>#DIV/0!</v>
      </c>
    </row>
    <row r="6809" spans="1:1" ht="26.25" customHeight="1" x14ac:dyDescent="0.25">
      <c r="A6809" s="5"/>
    </row>
    <row r="9460" spans="1:1" ht="26.25" customHeight="1" x14ac:dyDescent="0.25">
      <c r="A9460" s="5"/>
    </row>
    <row r="10077" spans="1:20" s="6" customFormat="1" ht="26.25" customHeight="1" x14ac:dyDescent="0.25">
      <c r="A10077" s="4"/>
      <c r="B10077" s="4"/>
      <c r="C10077" s="4"/>
      <c r="D10077" s="4"/>
      <c r="E10077" s="4"/>
      <c r="F10077" s="4"/>
      <c r="G10077" s="4"/>
      <c r="H10077" s="4"/>
      <c r="I10077" s="30"/>
      <c r="J10077" s="30"/>
      <c r="K10077" s="30"/>
      <c r="L10077" s="30"/>
      <c r="M10077" s="30"/>
      <c r="N10077" s="30"/>
      <c r="O10077" s="30"/>
      <c r="P10077" s="30"/>
      <c r="Q10077" s="30"/>
      <c r="R10077" s="30"/>
      <c r="S10077" s="30"/>
      <c r="T10077" s="30"/>
    </row>
    <row r="10078" spans="1:20" s="6" customFormat="1" ht="26.25" customHeight="1" x14ac:dyDescent="0.25">
      <c r="A10078" s="4"/>
      <c r="B10078" s="4"/>
      <c r="C10078" s="4"/>
      <c r="D10078" s="4"/>
      <c r="E10078" s="4"/>
      <c r="F10078" s="4"/>
      <c r="G10078" s="4"/>
      <c r="H10078" s="4"/>
      <c r="I10078" s="30"/>
      <c r="J10078" s="30"/>
      <c r="K10078" s="30"/>
      <c r="L10078" s="30"/>
      <c r="M10078" s="30"/>
      <c r="N10078" s="30"/>
      <c r="O10078" s="30"/>
      <c r="P10078" s="30"/>
      <c r="Q10078" s="30"/>
      <c r="R10078" s="30"/>
      <c r="S10078" s="30"/>
      <c r="T10078" s="30"/>
    </row>
    <row r="10079" spans="1:20" s="6" customFormat="1" ht="26.25" customHeight="1" x14ac:dyDescent="0.25">
      <c r="A10079" s="4"/>
      <c r="B10079" s="4"/>
      <c r="C10079" s="4"/>
      <c r="D10079" s="4"/>
      <c r="E10079" s="4"/>
      <c r="F10079" s="4"/>
      <c r="G10079" s="4"/>
      <c r="H10079" s="4"/>
      <c r="I10079" s="30"/>
      <c r="J10079" s="30"/>
      <c r="K10079" s="30"/>
      <c r="L10079" s="30"/>
      <c r="M10079" s="30"/>
      <c r="N10079" s="30"/>
      <c r="O10079" s="30"/>
      <c r="P10079" s="30"/>
      <c r="Q10079" s="30"/>
      <c r="R10079" s="30"/>
      <c r="S10079" s="30"/>
      <c r="T10079" s="30"/>
    </row>
    <row r="10080" spans="1:20" s="6" customFormat="1" ht="26.25" customHeight="1" x14ac:dyDescent="0.25">
      <c r="A10080" s="4"/>
      <c r="B10080" s="4"/>
      <c r="C10080" s="4"/>
      <c r="D10080" s="4"/>
      <c r="E10080" s="4"/>
      <c r="F10080" s="4"/>
      <c r="G10080" s="4"/>
      <c r="H10080" s="4"/>
      <c r="I10080" s="30"/>
      <c r="J10080" s="30"/>
      <c r="K10080" s="30"/>
      <c r="L10080" s="30"/>
      <c r="M10080" s="30"/>
      <c r="N10080" s="30"/>
      <c r="O10080" s="30"/>
      <c r="P10080" s="30"/>
      <c r="Q10080" s="30"/>
      <c r="R10080" s="30"/>
      <c r="S10080" s="30"/>
      <c r="T10080" s="30"/>
    </row>
    <row r="10081" spans="1:20" s="6" customFormat="1" ht="26.25" customHeight="1" x14ac:dyDescent="0.25">
      <c r="A10081" s="4"/>
      <c r="B10081" s="4"/>
      <c r="C10081" s="4"/>
      <c r="D10081" s="4"/>
      <c r="E10081" s="4"/>
      <c r="F10081" s="4"/>
      <c r="G10081" s="4"/>
      <c r="H10081" s="4"/>
      <c r="I10081" s="30"/>
      <c r="J10081" s="30"/>
      <c r="K10081" s="30"/>
      <c r="L10081" s="30"/>
      <c r="M10081" s="30"/>
      <c r="N10081" s="30"/>
      <c r="O10081" s="30"/>
      <c r="P10081" s="30"/>
      <c r="Q10081" s="30"/>
      <c r="R10081" s="30"/>
      <c r="S10081" s="30"/>
      <c r="T10081" s="30"/>
    </row>
    <row r="10206" spans="1:8" ht="26.25" customHeight="1" x14ac:dyDescent="0.25">
      <c r="A10206" s="6"/>
    </row>
    <row r="10207" spans="1:8" ht="26.25" customHeight="1" x14ac:dyDescent="0.25">
      <c r="A10207" s="6"/>
      <c r="B10207" s="6"/>
      <c r="C10207" s="6"/>
      <c r="D10207" s="6"/>
      <c r="E10207" s="6"/>
      <c r="F10207" s="6"/>
      <c r="G10207" s="6"/>
      <c r="H10207" s="6"/>
    </row>
    <row r="10208" spans="1:8" ht="26.25" customHeight="1" x14ac:dyDescent="0.25">
      <c r="A10208" s="6"/>
      <c r="B10208" s="6"/>
      <c r="C10208" s="6"/>
      <c r="D10208" s="6"/>
      <c r="E10208" s="6"/>
      <c r="F10208" s="6"/>
      <c r="G10208" s="6"/>
      <c r="H10208" s="6"/>
    </row>
    <row r="10209" spans="1:8" ht="26.25" customHeight="1" x14ac:dyDescent="0.25">
      <c r="A10209" s="6"/>
      <c r="B10209" s="6"/>
      <c r="C10209" s="6"/>
      <c r="D10209" s="6"/>
      <c r="E10209" s="6"/>
      <c r="F10209" s="6"/>
      <c r="G10209" s="6"/>
      <c r="H10209" s="6"/>
    </row>
    <row r="10210" spans="1:8" ht="26.25" customHeight="1" x14ac:dyDescent="0.25">
      <c r="A10210" s="6"/>
      <c r="B10210" s="6"/>
      <c r="C10210" s="6"/>
      <c r="D10210" s="6"/>
      <c r="E10210" s="6"/>
      <c r="F10210" s="6"/>
      <c r="G10210" s="6"/>
      <c r="H10210" s="6"/>
    </row>
    <row r="10211" spans="1:8" ht="26.25" customHeight="1" x14ac:dyDescent="0.25">
      <c r="B10211" s="6"/>
      <c r="C10211" s="6"/>
      <c r="D10211" s="6"/>
      <c r="E10211" s="6"/>
      <c r="F10211" s="6"/>
      <c r="G10211" s="6"/>
      <c r="H10211" s="6"/>
    </row>
    <row r="10960" spans="1:20" s="6" customFormat="1" ht="26.25" customHeight="1" x14ac:dyDescent="0.25">
      <c r="A10960" s="4"/>
      <c r="B10960" s="4"/>
      <c r="C10960" s="4"/>
      <c r="D10960" s="4"/>
      <c r="E10960" s="4"/>
      <c r="F10960" s="4"/>
      <c r="G10960" s="4"/>
      <c r="H10960" s="4"/>
      <c r="I10960" s="30"/>
      <c r="J10960" s="30"/>
      <c r="K10960" s="30"/>
      <c r="L10960" s="30"/>
      <c r="M10960" s="30"/>
      <c r="N10960" s="30"/>
      <c r="O10960" s="30"/>
      <c r="P10960" s="30"/>
      <c r="Q10960" s="30"/>
      <c r="R10960" s="30"/>
      <c r="S10960" s="30"/>
      <c r="T10960" s="30"/>
    </row>
    <row r="11089" spans="1:8" ht="26.25" customHeight="1" x14ac:dyDescent="0.25">
      <c r="A11089" s="6"/>
    </row>
    <row r="11090" spans="1:8" ht="26.25" customHeight="1" x14ac:dyDescent="0.25">
      <c r="B11090" s="6"/>
      <c r="C11090" s="6"/>
      <c r="D11090" s="6"/>
      <c r="E11090" s="6"/>
      <c r="F11090" s="6"/>
      <c r="G11090" s="6"/>
      <c r="H11090" s="6"/>
    </row>
    <row r="14236" spans="2:2" ht="26.25" customHeight="1" x14ac:dyDescent="0.25">
      <c r="B14236" s="5"/>
    </row>
    <row r="14360" ht="60" customHeight="1" x14ac:dyDescent="0.25"/>
    <row r="15365" spans="6:8" ht="26.25" customHeight="1" x14ac:dyDescent="0.25">
      <c r="F15365" s="1"/>
      <c r="G15365" s="1"/>
      <c r="H15365" s="1"/>
    </row>
    <row r="15366" spans="6:8" ht="26.25" customHeight="1" x14ac:dyDescent="0.25">
      <c r="F15366" s="1"/>
      <c r="G15366" s="1"/>
      <c r="H15366" s="1"/>
    </row>
    <row r="15367" spans="6:8" ht="26.25" customHeight="1" x14ac:dyDescent="0.25">
      <c r="F15367" s="1"/>
      <c r="G15367" s="1"/>
      <c r="H15367" s="1"/>
    </row>
    <row r="15368" spans="6:8" ht="26.25" customHeight="1" x14ac:dyDescent="0.25">
      <c r="F15368" s="1"/>
      <c r="G15368" s="1"/>
      <c r="H15368" s="1"/>
    </row>
    <row r="15369" spans="6:8" ht="26.25" customHeight="1" x14ac:dyDescent="0.25">
      <c r="F15369" s="1"/>
      <c r="G15369" s="1"/>
      <c r="H15369" s="1"/>
    </row>
    <row r="15370" spans="6:8" ht="26.25" customHeight="1" x14ac:dyDescent="0.25">
      <c r="F15370" s="1"/>
      <c r="G15370" s="1"/>
      <c r="H15370" s="1"/>
    </row>
    <row r="15371" spans="6:8" ht="26.25" customHeight="1" x14ac:dyDescent="0.25">
      <c r="F15371" s="1"/>
      <c r="G15371" s="1"/>
      <c r="H15371" s="1"/>
    </row>
    <row r="15372" spans="6:8" ht="26.25" customHeight="1" x14ac:dyDescent="0.25">
      <c r="F15372" s="1"/>
      <c r="G15372" s="1"/>
      <c r="H15372" s="1"/>
    </row>
    <row r="15373" spans="6:8" ht="26.25" customHeight="1" x14ac:dyDescent="0.25">
      <c r="F15373" s="1"/>
      <c r="G15373" s="1"/>
      <c r="H15373" s="1"/>
    </row>
    <row r="15374" spans="6:8" ht="26.25" customHeight="1" x14ac:dyDescent="0.25">
      <c r="F15374" s="1"/>
      <c r="G15374" s="1"/>
      <c r="H15374" s="1"/>
    </row>
    <row r="15375" spans="6:8" ht="26.25" customHeight="1" x14ac:dyDescent="0.25">
      <c r="F15375" s="1"/>
      <c r="G15375" s="1"/>
      <c r="H15375" s="1"/>
    </row>
    <row r="15376" spans="6:8" ht="26.25" customHeight="1" x14ac:dyDescent="0.25">
      <c r="F15376" s="1"/>
      <c r="G15376" s="1"/>
      <c r="H15376" s="1"/>
    </row>
    <row r="15377" spans="6:8" ht="26.25" customHeight="1" x14ac:dyDescent="0.25">
      <c r="F15377" s="1"/>
      <c r="G15377" s="1"/>
      <c r="H15377" s="1"/>
    </row>
    <row r="15378" spans="6:8" ht="26.25" customHeight="1" x14ac:dyDescent="0.25">
      <c r="F15378" s="1"/>
      <c r="G15378" s="1"/>
      <c r="H15378" s="1"/>
    </row>
    <row r="15379" spans="6:8" ht="26.25" customHeight="1" x14ac:dyDescent="0.25">
      <c r="F15379" s="1"/>
      <c r="G15379" s="1"/>
      <c r="H15379" s="1"/>
    </row>
    <row r="15380" spans="6:8" ht="26.25" customHeight="1" x14ac:dyDescent="0.25">
      <c r="F15380" s="1"/>
      <c r="G15380" s="1"/>
      <c r="H15380" s="1"/>
    </row>
    <row r="15381" spans="6:8" ht="26.25" customHeight="1" x14ac:dyDescent="0.25">
      <c r="F15381" s="1"/>
      <c r="G15381" s="1"/>
      <c r="H15381" s="1"/>
    </row>
    <row r="15382" spans="6:8" ht="26.25" customHeight="1" x14ac:dyDescent="0.25">
      <c r="F15382" s="1"/>
      <c r="G15382" s="1"/>
      <c r="H15382" s="1"/>
    </row>
    <row r="15383" spans="6:8" ht="26.25" customHeight="1" x14ac:dyDescent="0.25">
      <c r="F15383" s="1"/>
      <c r="G15383" s="1"/>
      <c r="H15383" s="1"/>
    </row>
    <row r="15384" spans="6:8" ht="26.25" customHeight="1" x14ac:dyDescent="0.25">
      <c r="F15384" s="1"/>
      <c r="G15384" s="1"/>
      <c r="H15384" s="1"/>
    </row>
    <row r="15385" spans="6:8" ht="26.25" customHeight="1" x14ac:dyDescent="0.25">
      <c r="F15385" s="1"/>
      <c r="G15385" s="1"/>
      <c r="H15385" s="1"/>
    </row>
    <row r="15386" spans="6:8" ht="26.25" customHeight="1" x14ac:dyDescent="0.25">
      <c r="F15386" s="1"/>
      <c r="G15386" s="1"/>
      <c r="H15386" s="1"/>
    </row>
    <row r="15387" spans="6:8" ht="26.25" customHeight="1" x14ac:dyDescent="0.25">
      <c r="F15387" s="1"/>
      <c r="G15387" s="1"/>
      <c r="H15387" s="1"/>
    </row>
    <row r="15388" spans="6:8" ht="26.25" customHeight="1" x14ac:dyDescent="0.25">
      <c r="F15388" s="1"/>
      <c r="G15388" s="1"/>
      <c r="H15388" s="1"/>
    </row>
    <row r="15389" spans="6:8" ht="26.25" customHeight="1" x14ac:dyDescent="0.25">
      <c r="F15389" s="1"/>
      <c r="G15389" s="1"/>
      <c r="H15389" s="1"/>
    </row>
    <row r="15390" spans="6:8" ht="26.25" customHeight="1" x14ac:dyDescent="0.25">
      <c r="F15390" s="1"/>
      <c r="G15390" s="1"/>
      <c r="H15390" s="1"/>
    </row>
    <row r="15391" spans="6:8" ht="26.25" customHeight="1" x14ac:dyDescent="0.25">
      <c r="F15391" s="1"/>
      <c r="G15391" s="1"/>
      <c r="H15391" s="1"/>
    </row>
    <row r="15392" spans="6:8" ht="26.25" customHeight="1" x14ac:dyDescent="0.25">
      <c r="F15392" s="1"/>
      <c r="G15392" s="1"/>
      <c r="H15392" s="1"/>
    </row>
    <row r="15393" spans="6:8" ht="26.25" customHeight="1" x14ac:dyDescent="0.25">
      <c r="F15393" s="1"/>
      <c r="G15393" s="1"/>
      <c r="H15393" s="1"/>
    </row>
    <row r="15394" spans="6:8" ht="26.25" customHeight="1" x14ac:dyDescent="0.25">
      <c r="F15394" s="1"/>
      <c r="G15394" s="1"/>
      <c r="H15394" s="1"/>
    </row>
    <row r="15395" spans="6:8" ht="26.25" customHeight="1" x14ac:dyDescent="0.25">
      <c r="F15395" s="1"/>
      <c r="G15395" s="1"/>
      <c r="H15395" s="1"/>
    </row>
    <row r="15396" spans="6:8" ht="26.25" customHeight="1" x14ac:dyDescent="0.25">
      <c r="F15396" s="1"/>
      <c r="G15396" s="1"/>
      <c r="H15396" s="1"/>
    </row>
    <row r="15397" spans="6:8" ht="26.25" customHeight="1" x14ac:dyDescent="0.25">
      <c r="F15397" s="1"/>
      <c r="G15397" s="1"/>
      <c r="H15397" s="1"/>
    </row>
    <row r="15398" spans="6:8" ht="26.25" customHeight="1" x14ac:dyDescent="0.25">
      <c r="F15398" s="1"/>
      <c r="G15398" s="1"/>
      <c r="H15398" s="1"/>
    </row>
    <row r="15399" spans="6:8" ht="26.25" customHeight="1" x14ac:dyDescent="0.25">
      <c r="F15399" s="1"/>
      <c r="G15399" s="1"/>
      <c r="H15399" s="1"/>
    </row>
    <row r="15400" spans="6:8" ht="26.25" customHeight="1" x14ac:dyDescent="0.25">
      <c r="F15400" s="1"/>
      <c r="G15400" s="1"/>
      <c r="H15400" s="1"/>
    </row>
    <row r="15401" spans="6:8" ht="26.25" customHeight="1" x14ac:dyDescent="0.25">
      <c r="F15401" s="1"/>
      <c r="G15401" s="1"/>
      <c r="H15401" s="1"/>
    </row>
    <row r="15402" spans="6:8" ht="26.25" customHeight="1" x14ac:dyDescent="0.25">
      <c r="F15402" s="1"/>
      <c r="G15402" s="1"/>
      <c r="H15402" s="1"/>
    </row>
    <row r="15403" spans="6:8" ht="26.25" customHeight="1" x14ac:dyDescent="0.25">
      <c r="F15403" s="1"/>
      <c r="G15403" s="1"/>
      <c r="H15403" s="1"/>
    </row>
    <row r="15404" spans="6:8" ht="26.25" customHeight="1" x14ac:dyDescent="0.25">
      <c r="F15404" s="1"/>
      <c r="G15404" s="1"/>
      <c r="H15404" s="1"/>
    </row>
    <row r="15405" spans="6:8" ht="26.25" customHeight="1" x14ac:dyDescent="0.25">
      <c r="F15405" s="1"/>
      <c r="G15405" s="1"/>
      <c r="H15405" s="1"/>
    </row>
    <row r="15406" spans="6:8" ht="26.25" customHeight="1" x14ac:dyDescent="0.25">
      <c r="F15406" s="1"/>
      <c r="G15406" s="1"/>
      <c r="H15406" s="1"/>
    </row>
    <row r="15407" spans="6:8" ht="26.25" customHeight="1" x14ac:dyDescent="0.25">
      <c r="F15407" s="1"/>
      <c r="G15407" s="1"/>
      <c r="H15407" s="1"/>
    </row>
    <row r="15408" spans="6:8" ht="26.25" customHeight="1" x14ac:dyDescent="0.25">
      <c r="F15408" s="1"/>
      <c r="G15408" s="1"/>
      <c r="H15408" s="1"/>
    </row>
    <row r="15409" spans="6:8" ht="26.25" customHeight="1" x14ac:dyDescent="0.25">
      <c r="F15409" s="1"/>
      <c r="G15409" s="1"/>
      <c r="H15409" s="1"/>
    </row>
    <row r="15410" spans="6:8" ht="26.25" customHeight="1" x14ac:dyDescent="0.25">
      <c r="F15410" s="1"/>
      <c r="G15410" s="1"/>
      <c r="H15410" s="1"/>
    </row>
    <row r="15411" spans="6:8" ht="26.25" customHeight="1" x14ac:dyDescent="0.25">
      <c r="F15411" s="1"/>
      <c r="G15411" s="1"/>
      <c r="H15411" s="1"/>
    </row>
    <row r="15412" spans="6:8" ht="26.25" customHeight="1" x14ac:dyDescent="0.25">
      <c r="F15412" s="1"/>
      <c r="G15412" s="1"/>
      <c r="H15412" s="1"/>
    </row>
    <row r="15413" spans="6:8" ht="26.25" customHeight="1" x14ac:dyDescent="0.25">
      <c r="F15413" s="1"/>
      <c r="G15413" s="1"/>
      <c r="H15413" s="1"/>
    </row>
    <row r="15414" spans="6:8" ht="26.25" customHeight="1" x14ac:dyDescent="0.25">
      <c r="F15414" s="1"/>
      <c r="G15414" s="1"/>
      <c r="H15414" s="1"/>
    </row>
    <row r="15415" spans="6:8" ht="26.25" customHeight="1" x14ac:dyDescent="0.25">
      <c r="F15415" s="1"/>
      <c r="G15415" s="1"/>
      <c r="H15415" s="1"/>
    </row>
    <row r="15416" spans="6:8" ht="26.25" customHeight="1" x14ac:dyDescent="0.25">
      <c r="F15416" s="1"/>
      <c r="G15416" s="1"/>
      <c r="H15416" s="1"/>
    </row>
    <row r="20457" ht="131.25" customHeight="1" x14ac:dyDescent="0.25"/>
    <row r="22265" ht="37.5" customHeight="1" x14ac:dyDescent="0.25"/>
    <row r="23040" ht="48" customHeight="1" x14ac:dyDescent="0.25"/>
    <row r="24890" spans="2:2" ht="26.25" customHeight="1" x14ac:dyDescent="0.25">
      <c r="B24890" s="5"/>
    </row>
    <row r="30162" spans="1:1" ht="26.25" customHeight="1" x14ac:dyDescent="0.25">
      <c r="A30162" s="5"/>
    </row>
    <row r="30163" spans="1:1" ht="26.25" customHeight="1" x14ac:dyDescent="0.25">
      <c r="A30163" s="5"/>
    </row>
    <row r="30182" spans="1:1" ht="26.25" customHeight="1" x14ac:dyDescent="0.25">
      <c r="A30182" s="5"/>
    </row>
    <row r="30362" spans="1:1" ht="26.25" customHeight="1" x14ac:dyDescent="0.25">
      <c r="A30362" s="5"/>
    </row>
    <row r="30699" spans="1:1" ht="26.25" customHeight="1" x14ac:dyDescent="0.25">
      <c r="A30699" s="5"/>
    </row>
  </sheetData>
  <sheetProtection selectLockedCells="1"/>
  <mergeCells count="10">
    <mergeCell ref="A2:A3"/>
    <mergeCell ref="B2:B3"/>
    <mergeCell ref="C2:C3"/>
    <mergeCell ref="E2:E3"/>
    <mergeCell ref="I1:T1"/>
    <mergeCell ref="F2:F3"/>
    <mergeCell ref="A1:H1"/>
    <mergeCell ref="G2:G3"/>
    <mergeCell ref="H2:H3"/>
    <mergeCell ref="D2:D3"/>
  </mergeCells>
  <dataValidations count="10">
    <dataValidation type="list" allowBlank="1" showInputMessage="1" showErrorMessage="1" sqref="B4">
      <formula1>название</formula1>
    </dataValidation>
    <dataValidation type="list" allowBlank="1" showInputMessage="1" showErrorMessage="1" error="Не может быть больше 2" sqref="R4:S292 O4:P292 M4:M292">
      <formula1>балл2</formula1>
    </dataValidation>
    <dataValidation type="list" allowBlank="1" showInputMessage="1" showErrorMessage="1" sqref="A4">
      <formula1>Район</formula1>
    </dataValidation>
    <dataValidation type="whole" allowBlank="1" showInputMessage="1" showErrorMessage="1" prompt="Всего учащихся во всех 7-х классах" sqref="F4">
      <formula1>0</formula1>
      <formula2>300</formula2>
    </dataValidation>
    <dataValidation type="whole" operator="lessThanOrEqual" allowBlank="1" showInputMessage="1" showErrorMessage="1" error="Не может быть больше общего количества учащихся" prompt="Всего учащихся 7-х классов, выполнявших работу" sqref="G4">
      <formula1>F4</formula1>
    </dataValidation>
    <dataValidation type="list" allowBlank="1" showInputMessage="1" showErrorMessage="1" error="Не может быть больше 1" sqref="J4:J292">
      <formula1>балл4</formula1>
    </dataValidation>
    <dataValidation type="list" operator="notEqual" allowBlank="1" showInputMessage="1" showErrorMessage="1" error="Не может быть равно 1" prompt="Только 0 или 2" sqref="I4:I292 K4:K292">
      <formula1>балл0_2</formula1>
    </dataValidation>
    <dataValidation type="list" allowBlank="1" showInputMessage="1" showErrorMessage="1" error="Только четные числа" prompt="Только четные числа, но не больше 8" sqref="Q4:Q292">
      <formula1>балл0_8</formula1>
    </dataValidation>
    <dataValidation type="list" allowBlank="1" showInputMessage="1" showErrorMessage="1" error="Не может быть больше 1" sqref="N4:N292">
      <formula1>балл8</formula1>
    </dataValidation>
    <dataValidation type="list" allowBlank="1" showInputMessage="1" showErrorMessage="1" error="Не может быть больше 1" prompt="Ввод только целого числа.Дробное округлить" sqref="L4:L292">
      <formula1>балл5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opLeftCell="A4" workbookViewId="0">
      <selection activeCell="E27" sqref="E27"/>
    </sheetView>
  </sheetViews>
  <sheetFormatPr defaultRowHeight="15" x14ac:dyDescent="0.25"/>
  <cols>
    <col min="1" max="1" width="79.42578125" style="23" customWidth="1"/>
    <col min="2" max="2" width="16.7109375" style="23" bestFit="1" customWidth="1"/>
    <col min="3" max="3" width="18.140625" style="23" customWidth="1"/>
    <col min="4" max="4" width="12.42578125" style="23" customWidth="1"/>
    <col min="5" max="5" width="22.5703125" style="23" customWidth="1"/>
    <col min="6" max="6" width="15.5703125" style="23" customWidth="1"/>
    <col min="7" max="7" width="20.28515625" style="23" customWidth="1"/>
    <col min="8" max="8" width="22.42578125" style="23" customWidth="1"/>
    <col min="9" max="9" width="16.42578125" style="23" customWidth="1"/>
    <col min="10" max="10" width="20.85546875" style="23" customWidth="1"/>
    <col min="11" max="11" width="17.5703125" style="23" customWidth="1"/>
    <col min="12" max="12" width="19.7109375" style="23" customWidth="1"/>
    <col min="13" max="13" width="15.42578125" style="23" customWidth="1"/>
    <col min="14" max="14" width="14.7109375" style="23" customWidth="1"/>
    <col min="15" max="15" width="13.85546875" style="23" customWidth="1"/>
    <col min="16" max="16" width="19" style="23" customWidth="1"/>
    <col min="17" max="17" width="17.140625" style="23" customWidth="1"/>
    <col min="18" max="18" width="15.140625" style="23" customWidth="1"/>
    <col min="19" max="19" width="15.28515625" style="23" customWidth="1"/>
    <col min="20" max="20" width="13.85546875" style="23" customWidth="1"/>
    <col min="21" max="21" width="15.85546875" style="23" customWidth="1"/>
    <col min="22" max="22" width="16.5703125" style="23" customWidth="1"/>
    <col min="23" max="23" width="21.42578125" style="23" customWidth="1"/>
    <col min="24" max="24" width="21.85546875" style="23" customWidth="1"/>
    <col min="25" max="16384" width="9.140625" style="23"/>
  </cols>
  <sheetData>
    <row r="1" spans="1:5" ht="16.5" thickBot="1" x14ac:dyDescent="0.3">
      <c r="A1" s="38" t="s">
        <v>80</v>
      </c>
      <c r="B1" s="97" t="s">
        <v>81</v>
      </c>
      <c r="C1" s="98"/>
      <c r="D1" s="99" t="s">
        <v>82</v>
      </c>
      <c r="E1" s="100"/>
    </row>
    <row r="2" spans="1:5" x14ac:dyDescent="0.25">
      <c r="A2" s="39" t="s">
        <v>83</v>
      </c>
      <c r="B2" s="101" t="s">
        <v>84</v>
      </c>
      <c r="C2" s="103" t="s">
        <v>85</v>
      </c>
      <c r="D2" s="105" t="s">
        <v>86</v>
      </c>
      <c r="E2" s="105" t="s">
        <v>87</v>
      </c>
    </row>
    <row r="3" spans="1:5" ht="15.75" thickBot="1" x14ac:dyDescent="0.3">
      <c r="A3" s="40" t="s">
        <v>88</v>
      </c>
      <c r="B3" s="102"/>
      <c r="C3" s="104"/>
      <c r="D3" s="106"/>
      <c r="E3" s="106"/>
    </row>
    <row r="4" spans="1:5" ht="15.75" thickBot="1" x14ac:dyDescent="0.3">
      <c r="A4" s="41" t="s">
        <v>89</v>
      </c>
      <c r="B4" s="42"/>
      <c r="C4" s="43"/>
      <c r="D4" s="43"/>
      <c r="E4" s="44"/>
    </row>
    <row r="5" spans="1:5" ht="15.75" x14ac:dyDescent="0.25">
      <c r="A5" s="107" t="s">
        <v>90</v>
      </c>
      <c r="B5" s="45">
        <v>8</v>
      </c>
      <c r="C5" s="46">
        <v>2</v>
      </c>
      <c r="D5" s="47" t="e">
        <f>Ср.результат8</f>
        <v>#DIV/0!</v>
      </c>
      <c r="E5" s="48" t="e">
        <f>результат8/(кол_во_учеников*$C$5)</f>
        <v>#DIV/0!</v>
      </c>
    </row>
    <row r="6" spans="1:5" ht="15.75" x14ac:dyDescent="0.25">
      <c r="A6" s="108"/>
      <c r="B6" s="49"/>
      <c r="C6" s="32"/>
      <c r="D6" s="50"/>
      <c r="E6" s="51"/>
    </row>
    <row r="7" spans="1:5" ht="15.75" x14ac:dyDescent="0.25">
      <c r="A7" s="109" t="s">
        <v>91</v>
      </c>
      <c r="B7" s="52">
        <v>5</v>
      </c>
      <c r="C7" s="32">
        <v>2</v>
      </c>
      <c r="D7" s="50" t="e">
        <f>Ср.результат5</f>
        <v>#DIV/0!</v>
      </c>
      <c r="E7" s="110" t="e">
        <f>(результат5+результат9+результат10)/(кол_во_учеников*SUM(C7:C9))</f>
        <v>#DIV/0!</v>
      </c>
    </row>
    <row r="8" spans="1:5" ht="15.75" x14ac:dyDescent="0.25">
      <c r="A8" s="109"/>
      <c r="B8" s="52">
        <v>9</v>
      </c>
      <c r="C8" s="32">
        <v>8</v>
      </c>
      <c r="D8" s="50" t="e">
        <f>Ср.результат9</f>
        <v>#DIV/0!</v>
      </c>
      <c r="E8" s="110"/>
    </row>
    <row r="9" spans="1:5" ht="15.75" x14ac:dyDescent="0.25">
      <c r="A9" s="109"/>
      <c r="B9" s="52">
        <v>10</v>
      </c>
      <c r="C9" s="32">
        <v>2</v>
      </c>
      <c r="D9" s="50" t="e">
        <f>Ср.результат10</f>
        <v>#DIV/0!</v>
      </c>
      <c r="E9" s="110"/>
    </row>
    <row r="10" spans="1:5" ht="15.75" x14ac:dyDescent="0.25">
      <c r="A10" s="109" t="s">
        <v>92</v>
      </c>
      <c r="B10" s="52">
        <v>8</v>
      </c>
      <c r="C10" s="32">
        <v>2</v>
      </c>
      <c r="D10" s="50" t="e">
        <f>Ср.результат8</f>
        <v>#DIV/0!</v>
      </c>
      <c r="E10" s="110" t="e">
        <f>(результат8+результат9)/(кол_во_учеников*SUM(C10:C11))</f>
        <v>#DIV/0!</v>
      </c>
    </row>
    <row r="11" spans="1:5" ht="15.75" x14ac:dyDescent="0.25">
      <c r="A11" s="109"/>
      <c r="B11" s="52">
        <v>9</v>
      </c>
      <c r="C11" s="32">
        <v>8</v>
      </c>
      <c r="D11" s="50" t="e">
        <f>Ср.результат9</f>
        <v>#DIV/0!</v>
      </c>
      <c r="E11" s="110"/>
    </row>
    <row r="12" spans="1:5" ht="31.5" x14ac:dyDescent="0.25">
      <c r="A12" s="53" t="s">
        <v>93</v>
      </c>
      <c r="B12" s="52">
        <v>11</v>
      </c>
      <c r="C12" s="32">
        <v>2</v>
      </c>
      <c r="D12" s="50" t="e">
        <f>Ср.результат11</f>
        <v>#DIV/0!</v>
      </c>
      <c r="E12" s="51" t="e">
        <f>результат11/(кол_во_учеников*C12)</f>
        <v>#DIV/0!</v>
      </c>
    </row>
    <row r="13" spans="1:5" ht="48" thickBot="1" x14ac:dyDescent="0.3">
      <c r="A13" s="54" t="s">
        <v>94</v>
      </c>
      <c r="B13" s="55">
        <v>11</v>
      </c>
      <c r="C13" s="56">
        <v>2</v>
      </c>
      <c r="D13" s="57" t="e">
        <f>Ср.результат11</f>
        <v>#DIV/0!</v>
      </c>
      <c r="E13" s="58" t="e">
        <f>результат11/(кол_во_учеников*C13)</f>
        <v>#DIV/0!</v>
      </c>
    </row>
    <row r="14" spans="1:5" ht="16.5" thickBot="1" x14ac:dyDescent="0.3">
      <c r="A14" s="59"/>
      <c r="B14" s="60"/>
      <c r="C14" s="61">
        <f>SUM(C5:C13)</f>
        <v>28</v>
      </c>
      <c r="D14" s="62" t="e">
        <f>SUM(D5:D13)</f>
        <v>#DIV/0!</v>
      </c>
      <c r="E14" s="63" t="e">
        <f>SUM(результат5,результат8,результат8,результат9,результат9,результат10,результат11,результат11)/(кол_во_учеников*C14)</f>
        <v>#DIV/0!</v>
      </c>
    </row>
    <row r="15" spans="1:5" ht="16.5" thickBot="1" x14ac:dyDescent="0.3">
      <c r="A15" s="94" t="s">
        <v>95</v>
      </c>
      <c r="B15" s="95"/>
      <c r="C15" s="95"/>
      <c r="D15" s="95"/>
      <c r="E15" s="96"/>
    </row>
    <row r="16" spans="1:5" ht="15.75" x14ac:dyDescent="0.25">
      <c r="A16" s="111" t="s">
        <v>96</v>
      </c>
      <c r="B16" s="64">
        <v>1</v>
      </c>
      <c r="C16" s="46">
        <v>2</v>
      </c>
      <c r="D16" s="65" t="e">
        <f>Ср.результат1</f>
        <v>#DIV/0!</v>
      </c>
      <c r="E16" s="112" t="e">
        <f>(результат1+результат2)/(кол_во_учеников*SUM(C16:C17))</f>
        <v>#DIV/0!</v>
      </c>
    </row>
    <row r="17" spans="1:5" ht="15.75" x14ac:dyDescent="0.25">
      <c r="A17" s="109"/>
      <c r="B17" s="66">
        <v>2</v>
      </c>
      <c r="C17" s="32">
        <v>4</v>
      </c>
      <c r="D17" s="67" t="e">
        <f>Ср.результат2</f>
        <v>#DIV/0!</v>
      </c>
      <c r="E17" s="113"/>
    </row>
    <row r="18" spans="1:5" ht="15.75" x14ac:dyDescent="0.25">
      <c r="A18" s="109" t="s">
        <v>97</v>
      </c>
      <c r="B18" s="52">
        <v>3</v>
      </c>
      <c r="C18" s="32">
        <v>2</v>
      </c>
      <c r="D18" s="50" t="e">
        <f>Ср.результат3</f>
        <v>#DIV/0!</v>
      </c>
      <c r="E18" s="114" t="e">
        <f>(результат3+результат10)/(кол_во_учеников*SUM(C18:C19))</f>
        <v>#DIV/0!</v>
      </c>
    </row>
    <row r="19" spans="1:5" ht="15.75" x14ac:dyDescent="0.25">
      <c r="A19" s="109"/>
      <c r="B19" s="52">
        <v>10</v>
      </c>
      <c r="C19" s="32">
        <v>2</v>
      </c>
      <c r="D19" s="50" t="e">
        <f>Ср.результат10</f>
        <v>#DIV/0!</v>
      </c>
      <c r="E19" s="113"/>
    </row>
    <row r="20" spans="1:5" ht="16.5" thickBot="1" x14ac:dyDescent="0.3">
      <c r="A20" s="54" t="s">
        <v>98</v>
      </c>
      <c r="B20" s="55">
        <v>4</v>
      </c>
      <c r="C20" s="56">
        <v>5</v>
      </c>
      <c r="D20" s="57" t="e">
        <f>Ср.результат4</f>
        <v>#DIV/0!</v>
      </c>
      <c r="E20" s="58" t="e">
        <f>результат4/(кол_во_учеников*C20)</f>
        <v>#DIV/0!</v>
      </c>
    </row>
    <row r="21" spans="1:5" ht="16.5" thickBot="1" x14ac:dyDescent="0.3">
      <c r="A21" s="68"/>
      <c r="B21" s="69"/>
      <c r="C21" s="70">
        <f>SUM(C16:C20)</f>
        <v>15</v>
      </c>
      <c r="D21" s="71" t="e">
        <f>SUM(D16:D20)</f>
        <v>#DIV/0!</v>
      </c>
      <c r="E21" s="72" t="e">
        <f>SUM(результат1,результат2,результат3,результат4,результат10)/(кол_во_учеников*C21)</f>
        <v>#DIV/0!</v>
      </c>
    </row>
    <row r="22" spans="1:5" ht="16.5" thickBot="1" x14ac:dyDescent="0.3">
      <c r="A22" s="115" t="s">
        <v>99</v>
      </c>
      <c r="B22" s="116"/>
      <c r="C22" s="116"/>
      <c r="D22" s="116"/>
      <c r="E22" s="117"/>
    </row>
    <row r="23" spans="1:5" ht="79.5" thickBot="1" x14ac:dyDescent="0.3">
      <c r="A23" s="73" t="s">
        <v>100</v>
      </c>
      <c r="B23" s="74">
        <v>6</v>
      </c>
      <c r="C23" s="75">
        <v>8</v>
      </c>
      <c r="D23" s="76" t="e">
        <f>Ср.результат6</f>
        <v>#DIV/0!</v>
      </c>
      <c r="E23" s="77" t="e">
        <f>результат6/(кол_во_учеников*C23)</f>
        <v>#DIV/0!</v>
      </c>
    </row>
    <row r="24" spans="1:5" ht="63.75" thickBot="1" x14ac:dyDescent="0.3">
      <c r="A24" s="73" t="s">
        <v>101</v>
      </c>
      <c r="B24" s="74">
        <v>7</v>
      </c>
      <c r="C24" s="78">
        <v>2</v>
      </c>
      <c r="D24" s="79" t="e">
        <f>Ср.результат7</f>
        <v>#DIV/0!</v>
      </c>
      <c r="E24" s="77" t="e">
        <f>результат7/(кол_во_учеников*C24)</f>
        <v>#DIV/0!</v>
      </c>
    </row>
    <row r="25" spans="1:5" ht="16.5" thickBot="1" x14ac:dyDescent="0.3">
      <c r="A25" s="68"/>
      <c r="B25" s="80"/>
      <c r="C25" s="81">
        <f>SUM(C23:C24)</f>
        <v>10</v>
      </c>
      <c r="D25" s="82" t="e">
        <f>SUM(D23:D24)</f>
        <v>#DIV/0!</v>
      </c>
      <c r="E25" s="83" t="e">
        <f>SUM(результат6,результат7)/(кол_во_учеников*C25)</f>
        <v>#DIV/0!</v>
      </c>
    </row>
    <row r="26" spans="1:5" ht="16.5" thickBot="1" x14ac:dyDescent="0.3">
      <c r="A26" s="68" t="s">
        <v>102</v>
      </c>
      <c r="B26" s="80"/>
      <c r="C26" s="84">
        <f>C25+C21+C14</f>
        <v>53</v>
      </c>
      <c r="D26" s="85" t="e">
        <f>D25+D21+D14</f>
        <v>#DIV/0!</v>
      </c>
      <c r="E26" s="86" t="e">
        <f>(общий_результат+результат11+результат10+результат9+результат8)/(кол_во_учеников*C26)</f>
        <v>#DIV/0!</v>
      </c>
    </row>
  </sheetData>
  <mergeCells count="17">
    <mergeCell ref="A16:A17"/>
    <mergeCell ref="E16:E17"/>
    <mergeCell ref="A18:A19"/>
    <mergeCell ref="E18:E19"/>
    <mergeCell ref="A22:E22"/>
    <mergeCell ref="A15:E15"/>
    <mergeCell ref="B1:C1"/>
    <mergeCell ref="D1:E1"/>
    <mergeCell ref="B2:B3"/>
    <mergeCell ref="C2:C3"/>
    <mergeCell ref="D2:D3"/>
    <mergeCell ref="E2:E3"/>
    <mergeCell ref="A5:A6"/>
    <mergeCell ref="A7:A9"/>
    <mergeCell ref="E7:E9"/>
    <mergeCell ref="A10:A11"/>
    <mergeCell ref="E10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G1" sqref="G1:G16"/>
    </sheetView>
  </sheetViews>
  <sheetFormatPr defaultRowHeight="15" x14ac:dyDescent="0.25"/>
  <cols>
    <col min="1" max="1" width="35.7109375" style="13" customWidth="1"/>
    <col min="2" max="2" width="11.42578125" style="13" customWidth="1"/>
    <col min="3" max="3" width="31.5703125" style="13" customWidth="1"/>
    <col min="4" max="4" width="10.85546875" style="11" customWidth="1"/>
    <col min="5" max="5" width="9.5703125" style="11" customWidth="1"/>
    <col min="6" max="6" width="9.28515625" style="13" customWidth="1"/>
    <col min="7" max="7" width="9.140625" style="13"/>
    <col min="8" max="8" width="18.140625" style="13" customWidth="1"/>
    <col min="9" max="16384" width="9.140625" style="13"/>
  </cols>
  <sheetData>
    <row r="1" spans="1:8" s="12" customFormat="1" ht="30" x14ac:dyDescent="0.25">
      <c r="A1" s="12" t="s">
        <v>25</v>
      </c>
      <c r="B1" s="17" t="s">
        <v>30</v>
      </c>
      <c r="C1" s="12" t="s">
        <v>26</v>
      </c>
      <c r="D1" s="12" t="s">
        <v>27</v>
      </c>
      <c r="E1" s="12" t="s">
        <v>28</v>
      </c>
      <c r="G1" s="12" t="s">
        <v>103</v>
      </c>
    </row>
    <row r="2" spans="1:8" x14ac:dyDescent="0.25">
      <c r="A2" s="16" t="s">
        <v>2</v>
      </c>
      <c r="B2" s="13">
        <v>1</v>
      </c>
      <c r="C2" s="24" t="s">
        <v>31</v>
      </c>
      <c r="D2" s="18">
        <v>3902</v>
      </c>
      <c r="E2" s="24" t="s">
        <v>29</v>
      </c>
      <c r="F2" s="22"/>
      <c r="G2" s="13">
        <v>0</v>
      </c>
    </row>
    <row r="3" spans="1:8" x14ac:dyDescent="0.25">
      <c r="A3" s="16" t="s">
        <v>3</v>
      </c>
      <c r="B3" s="13">
        <v>2</v>
      </c>
      <c r="C3" s="24" t="s">
        <v>32</v>
      </c>
      <c r="D3" s="18">
        <v>8902</v>
      </c>
      <c r="E3" s="24" t="s">
        <v>29</v>
      </c>
      <c r="F3" s="22"/>
      <c r="G3" s="13">
        <v>1</v>
      </c>
    </row>
    <row r="4" spans="1:8" x14ac:dyDescent="0.25">
      <c r="A4" s="16" t="s">
        <v>4</v>
      </c>
      <c r="B4" s="13">
        <v>3</v>
      </c>
      <c r="C4" s="24" t="s">
        <v>33</v>
      </c>
      <c r="D4" s="18">
        <v>18910</v>
      </c>
      <c r="E4" s="24" t="s">
        <v>29</v>
      </c>
      <c r="F4" s="22"/>
      <c r="G4" s="13">
        <v>2</v>
      </c>
      <c r="H4" s="22"/>
    </row>
    <row r="5" spans="1:8" x14ac:dyDescent="0.25">
      <c r="A5" s="16" t="s">
        <v>5</v>
      </c>
      <c r="B5" s="13">
        <v>4</v>
      </c>
      <c r="C5" s="24" t="s">
        <v>34</v>
      </c>
      <c r="D5" s="18">
        <v>18907</v>
      </c>
      <c r="E5" s="24" t="s">
        <v>29</v>
      </c>
      <c r="F5" s="22"/>
      <c r="G5" s="13">
        <v>3</v>
      </c>
    </row>
    <row r="6" spans="1:8" x14ac:dyDescent="0.25">
      <c r="A6" s="16" t="s">
        <v>6</v>
      </c>
      <c r="B6" s="13">
        <v>5</v>
      </c>
      <c r="C6" s="24" t="s">
        <v>35</v>
      </c>
      <c r="D6" s="18">
        <v>7904</v>
      </c>
      <c r="E6" s="24" t="s">
        <v>29</v>
      </c>
      <c r="F6" s="22"/>
      <c r="G6" s="31">
        <v>4</v>
      </c>
    </row>
    <row r="7" spans="1:8" x14ac:dyDescent="0.25">
      <c r="A7" s="16" t="s">
        <v>9</v>
      </c>
      <c r="B7" s="13">
        <v>6</v>
      </c>
      <c r="C7" s="24" t="s">
        <v>36</v>
      </c>
      <c r="D7" s="18">
        <v>3901</v>
      </c>
      <c r="E7" s="24" t="s">
        <v>29</v>
      </c>
      <c r="F7" s="22"/>
      <c r="G7" s="13">
        <v>5</v>
      </c>
    </row>
    <row r="8" spans="1:8" x14ac:dyDescent="0.25">
      <c r="A8" s="16" t="s">
        <v>7</v>
      </c>
      <c r="B8" s="13">
        <v>7</v>
      </c>
      <c r="C8" s="24" t="s">
        <v>37</v>
      </c>
      <c r="D8" s="18">
        <v>10901</v>
      </c>
      <c r="E8" s="24" t="s">
        <v>29</v>
      </c>
      <c r="F8" s="22"/>
      <c r="G8" s="31">
        <v>6</v>
      </c>
    </row>
    <row r="9" spans="1:8" x14ac:dyDescent="0.25">
      <c r="A9" s="16" t="s">
        <v>8</v>
      </c>
      <c r="B9" s="13">
        <v>8</v>
      </c>
      <c r="C9" s="24" t="s">
        <v>38</v>
      </c>
      <c r="D9" s="18">
        <v>13902</v>
      </c>
      <c r="E9" s="24" t="s">
        <v>29</v>
      </c>
      <c r="F9" s="22"/>
      <c r="G9" s="13">
        <v>7</v>
      </c>
    </row>
    <row r="10" spans="1:8" x14ac:dyDescent="0.25">
      <c r="A10" s="16" t="s">
        <v>10</v>
      </c>
      <c r="C10" s="24" t="s">
        <v>39</v>
      </c>
      <c r="D10" s="18">
        <v>12627</v>
      </c>
      <c r="E10" s="24" t="s">
        <v>29</v>
      </c>
      <c r="F10" s="22"/>
      <c r="G10" s="31">
        <v>8</v>
      </c>
    </row>
    <row r="11" spans="1:8" x14ac:dyDescent="0.25">
      <c r="A11" s="16" t="s">
        <v>11</v>
      </c>
      <c r="C11" s="24" t="s">
        <v>40</v>
      </c>
      <c r="D11" s="18">
        <v>15901</v>
      </c>
      <c r="E11" s="24" t="s">
        <v>29</v>
      </c>
      <c r="F11" s="22"/>
      <c r="G11" s="13" t="s">
        <v>104</v>
      </c>
    </row>
    <row r="12" spans="1:8" x14ac:dyDescent="0.25">
      <c r="A12" s="16" t="s">
        <v>12</v>
      </c>
      <c r="C12" s="24" t="s">
        <v>41</v>
      </c>
      <c r="D12" s="18">
        <v>12626</v>
      </c>
      <c r="E12" s="24" t="s">
        <v>29</v>
      </c>
      <c r="G12" s="13">
        <v>0</v>
      </c>
    </row>
    <row r="13" spans="1:8" x14ac:dyDescent="0.25">
      <c r="A13" s="16" t="s">
        <v>13</v>
      </c>
      <c r="C13" s="24" t="s">
        <v>42</v>
      </c>
      <c r="D13" s="18">
        <v>5660</v>
      </c>
      <c r="E13" s="24" t="s">
        <v>29</v>
      </c>
      <c r="G13" s="13">
        <v>2</v>
      </c>
    </row>
    <row r="14" spans="1:8" x14ac:dyDescent="0.25">
      <c r="A14" s="16" t="s">
        <v>14</v>
      </c>
      <c r="C14" s="24" t="s">
        <v>43</v>
      </c>
      <c r="D14" s="18">
        <v>15903</v>
      </c>
      <c r="E14" s="24" t="s">
        <v>29</v>
      </c>
      <c r="G14" s="13">
        <v>4</v>
      </c>
    </row>
    <row r="15" spans="1:8" x14ac:dyDescent="0.25">
      <c r="A15" s="16" t="s">
        <v>15</v>
      </c>
      <c r="C15" s="24" t="s">
        <v>44</v>
      </c>
      <c r="D15" s="18">
        <v>18915</v>
      </c>
      <c r="E15" s="24" t="s">
        <v>29</v>
      </c>
      <c r="G15" s="13">
        <v>6</v>
      </c>
    </row>
    <row r="16" spans="1:8" x14ac:dyDescent="0.25">
      <c r="A16" s="16" t="s">
        <v>16</v>
      </c>
      <c r="C16" s="24" t="s">
        <v>45</v>
      </c>
      <c r="D16" s="18">
        <v>5664</v>
      </c>
      <c r="E16" s="24" t="s">
        <v>29</v>
      </c>
      <c r="G16" s="13">
        <v>8</v>
      </c>
    </row>
    <row r="17" spans="1:5" x14ac:dyDescent="0.25">
      <c r="A17" s="16" t="s">
        <v>17</v>
      </c>
      <c r="C17" s="24" t="s">
        <v>46</v>
      </c>
      <c r="D17" s="18">
        <v>7905</v>
      </c>
      <c r="E17" s="24" t="s">
        <v>29</v>
      </c>
    </row>
    <row r="18" spans="1:5" x14ac:dyDescent="0.25">
      <c r="A18" s="16" t="s">
        <v>18</v>
      </c>
      <c r="C18" s="24" t="s">
        <v>47</v>
      </c>
      <c r="D18" s="18">
        <v>7906</v>
      </c>
      <c r="E18" s="24" t="s">
        <v>29</v>
      </c>
    </row>
    <row r="19" spans="1:5" x14ac:dyDescent="0.25">
      <c r="A19" s="16" t="s">
        <v>19</v>
      </c>
      <c r="C19" s="24" t="s">
        <v>48</v>
      </c>
      <c r="D19" s="18">
        <v>3903</v>
      </c>
      <c r="E19" s="24" t="s">
        <v>29</v>
      </c>
    </row>
    <row r="20" spans="1:5" x14ac:dyDescent="0.25">
      <c r="A20" s="16" t="s">
        <v>20</v>
      </c>
      <c r="C20" s="24" t="s">
        <v>49</v>
      </c>
      <c r="D20" s="18">
        <v>1704</v>
      </c>
      <c r="E20" s="24" t="s">
        <v>29</v>
      </c>
    </row>
    <row r="21" spans="1:5" x14ac:dyDescent="0.25">
      <c r="A21" s="16" t="s">
        <v>21</v>
      </c>
      <c r="C21" s="24" t="s">
        <v>50</v>
      </c>
      <c r="D21" s="18">
        <v>2703</v>
      </c>
      <c r="E21" s="24" t="s">
        <v>29</v>
      </c>
    </row>
    <row r="22" spans="1:5" x14ac:dyDescent="0.25">
      <c r="C22" s="24" t="s">
        <v>51</v>
      </c>
      <c r="D22" s="18">
        <v>18919</v>
      </c>
      <c r="E22" s="24" t="s">
        <v>29</v>
      </c>
    </row>
    <row r="23" spans="1:5" x14ac:dyDescent="0.25">
      <c r="C23" s="24" t="s">
        <v>52</v>
      </c>
      <c r="D23" s="18">
        <v>13901</v>
      </c>
      <c r="E23" s="24" t="s">
        <v>29</v>
      </c>
    </row>
    <row r="24" spans="1:5" x14ac:dyDescent="0.25">
      <c r="C24" s="24" t="s">
        <v>53</v>
      </c>
      <c r="D24" s="18">
        <v>1705</v>
      </c>
      <c r="E24" s="24" t="s">
        <v>29</v>
      </c>
    </row>
    <row r="25" spans="1:5" x14ac:dyDescent="0.25">
      <c r="C25" s="24" t="s">
        <v>54</v>
      </c>
      <c r="D25" s="18">
        <v>15900</v>
      </c>
      <c r="E25" s="24" t="s">
        <v>29</v>
      </c>
    </row>
    <row r="26" spans="1:5" x14ac:dyDescent="0.25">
      <c r="C26" s="24" t="s">
        <v>55</v>
      </c>
      <c r="D26" s="18">
        <v>18913</v>
      </c>
      <c r="E26" s="24" t="s">
        <v>29</v>
      </c>
    </row>
    <row r="27" spans="1:5" x14ac:dyDescent="0.25">
      <c r="C27" s="24" t="s">
        <v>56</v>
      </c>
      <c r="D27" s="24">
        <v>18905</v>
      </c>
      <c r="E27" s="24" t="s">
        <v>29</v>
      </c>
    </row>
    <row r="28" spans="1:5" x14ac:dyDescent="0.25">
      <c r="C28" s="24" t="s">
        <v>57</v>
      </c>
      <c r="D28" s="24">
        <v>12628</v>
      </c>
      <c r="E28" s="24" t="s">
        <v>29</v>
      </c>
    </row>
    <row r="29" spans="1:5" x14ac:dyDescent="0.25">
      <c r="C29" s="24" t="s">
        <v>58</v>
      </c>
      <c r="D29" s="24">
        <v>2705</v>
      </c>
      <c r="E29" s="24" t="s">
        <v>29</v>
      </c>
    </row>
    <row r="30" spans="1:5" x14ac:dyDescent="0.25">
      <c r="C30" s="25" t="s">
        <v>59</v>
      </c>
      <c r="D30" s="26">
        <v>11902</v>
      </c>
      <c r="E30" s="24" t="s">
        <v>29</v>
      </c>
    </row>
    <row r="31" spans="1:5" x14ac:dyDescent="0.25">
      <c r="C31" s="25" t="s">
        <v>60</v>
      </c>
      <c r="D31" s="26">
        <v>3904</v>
      </c>
      <c r="E31" s="24" t="s">
        <v>29</v>
      </c>
    </row>
    <row r="32" spans="1:5" x14ac:dyDescent="0.25">
      <c r="C32" s="25" t="s">
        <v>61</v>
      </c>
      <c r="D32" s="26">
        <v>8900</v>
      </c>
      <c r="E32" s="24" t="s">
        <v>29</v>
      </c>
    </row>
    <row r="33" spans="3:5" x14ac:dyDescent="0.25">
      <c r="C33" s="25" t="s">
        <v>62</v>
      </c>
      <c r="D33" s="26">
        <v>18920</v>
      </c>
      <c r="E33" s="24" t="s">
        <v>29</v>
      </c>
    </row>
    <row r="34" spans="3:5" x14ac:dyDescent="0.25">
      <c r="C34" s="25" t="s">
        <v>63</v>
      </c>
      <c r="D34" s="26">
        <v>11901</v>
      </c>
      <c r="E34" s="24" t="s">
        <v>29</v>
      </c>
    </row>
    <row r="35" spans="3:5" x14ac:dyDescent="0.25">
      <c r="C35" s="25" t="s">
        <v>64</v>
      </c>
      <c r="D35" s="26">
        <v>18906</v>
      </c>
      <c r="E35" s="24" t="s">
        <v>29</v>
      </c>
    </row>
    <row r="36" spans="3:5" x14ac:dyDescent="0.25">
      <c r="C36" s="25" t="s">
        <v>65</v>
      </c>
      <c r="D36" s="26">
        <v>2707</v>
      </c>
      <c r="E36" s="24" t="s">
        <v>29</v>
      </c>
    </row>
    <row r="37" spans="3:5" x14ac:dyDescent="0.25">
      <c r="C37" s="25" t="s">
        <v>66</v>
      </c>
      <c r="D37" s="26">
        <v>2704</v>
      </c>
      <c r="E37" s="24" t="s">
        <v>29</v>
      </c>
    </row>
    <row r="38" spans="3:5" x14ac:dyDescent="0.25">
      <c r="C38" s="25" t="s">
        <v>67</v>
      </c>
      <c r="D38" s="26">
        <v>5663</v>
      </c>
      <c r="E38" s="24" t="s">
        <v>29</v>
      </c>
    </row>
    <row r="39" spans="3:5" x14ac:dyDescent="0.25">
      <c r="C39" s="25" t="s">
        <v>68</v>
      </c>
      <c r="D39" s="18">
        <v>18909</v>
      </c>
      <c r="E39" s="24" t="s">
        <v>29</v>
      </c>
    </row>
    <row r="40" spans="3:5" x14ac:dyDescent="0.25">
      <c r="C40" s="25" t="s">
        <v>69</v>
      </c>
      <c r="D40" s="26">
        <v>15907</v>
      </c>
      <c r="E40" s="24" t="s">
        <v>29</v>
      </c>
    </row>
    <row r="41" spans="3:5" x14ac:dyDescent="0.25">
      <c r="C41" s="13" t="s">
        <v>70</v>
      </c>
      <c r="D41" s="11">
        <v>1706</v>
      </c>
      <c r="E41" s="24" t="s">
        <v>29</v>
      </c>
    </row>
    <row r="42" spans="3:5" x14ac:dyDescent="0.25">
      <c r="C42" s="13" t="s">
        <v>71</v>
      </c>
      <c r="D42" s="11">
        <v>11000</v>
      </c>
      <c r="E42" s="24" t="s">
        <v>29</v>
      </c>
    </row>
    <row r="43" spans="3:5" x14ac:dyDescent="0.25">
      <c r="C43" s="33"/>
      <c r="D43" s="34"/>
      <c r="E43" s="24"/>
    </row>
    <row r="44" spans="3:5" x14ac:dyDescent="0.25">
      <c r="C44" s="33"/>
      <c r="D44" s="34"/>
      <c r="E44" s="24"/>
    </row>
    <row r="45" spans="3:5" x14ac:dyDescent="0.25">
      <c r="C45" s="33"/>
      <c r="D45" s="34"/>
      <c r="E45" s="24"/>
    </row>
    <row r="46" spans="3:5" x14ac:dyDescent="0.25">
      <c r="C46" s="33"/>
      <c r="D46" s="34"/>
      <c r="E46" s="24"/>
    </row>
    <row r="47" spans="3:5" x14ac:dyDescent="0.25">
      <c r="C47" s="33"/>
      <c r="D47" s="34"/>
      <c r="E47" s="24"/>
    </row>
    <row r="48" spans="3:5" x14ac:dyDescent="0.25">
      <c r="C48" s="33"/>
      <c r="D48" s="34"/>
      <c r="E48" s="24"/>
    </row>
    <row r="49" spans="3:5" x14ac:dyDescent="0.25">
      <c r="C49" s="33"/>
      <c r="D49" s="34"/>
      <c r="E49" s="24"/>
    </row>
    <row r="50" spans="3:5" x14ac:dyDescent="0.25">
      <c r="C50" s="33"/>
      <c r="D50" s="34"/>
      <c r="E50" s="24"/>
    </row>
    <row r="51" spans="3:5" x14ac:dyDescent="0.25">
      <c r="C51" s="33"/>
      <c r="D51" s="34"/>
      <c r="E51" s="24"/>
    </row>
    <row r="52" spans="3:5" x14ac:dyDescent="0.25">
      <c r="C52" s="33"/>
      <c r="D52" s="34"/>
      <c r="E52" s="24"/>
    </row>
    <row r="53" spans="3:5" x14ac:dyDescent="0.25">
      <c r="C53" s="33"/>
      <c r="D53" s="34"/>
      <c r="E53" s="24"/>
    </row>
    <row r="54" spans="3:5" x14ac:dyDescent="0.25">
      <c r="C54" s="33"/>
      <c r="D54" s="34"/>
      <c r="E54" s="2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34</vt:i4>
      </vt:variant>
    </vt:vector>
  </HeadingPairs>
  <TitlesOfParts>
    <vt:vector size="37" baseType="lpstr">
      <vt:lpstr>Результаты</vt:lpstr>
      <vt:lpstr>Кодификатор</vt:lpstr>
      <vt:lpstr>Списки</vt:lpstr>
      <vt:lpstr>балл0_2</vt:lpstr>
      <vt:lpstr>балл0_8</vt:lpstr>
      <vt:lpstr>балл1</vt:lpstr>
      <vt:lpstr>балл2</vt:lpstr>
      <vt:lpstr>балл3</vt:lpstr>
      <vt:lpstr>балл4</vt:lpstr>
      <vt:lpstr>балл5</vt:lpstr>
      <vt:lpstr>балл8</vt:lpstr>
      <vt:lpstr>кол_во_учеников</vt:lpstr>
      <vt:lpstr>название</vt:lpstr>
      <vt:lpstr>общий_результат</vt:lpstr>
      <vt:lpstr>Район</vt:lpstr>
      <vt:lpstr>результат1</vt:lpstr>
      <vt:lpstr>результат10</vt:lpstr>
      <vt:lpstr>результат11</vt:lpstr>
      <vt:lpstr>результат2</vt:lpstr>
      <vt:lpstr>результат3</vt:lpstr>
      <vt:lpstr>результат4</vt:lpstr>
      <vt:lpstr>результат5</vt:lpstr>
      <vt:lpstr>результат6</vt:lpstr>
      <vt:lpstr>результат7</vt:lpstr>
      <vt:lpstr>результат8</vt:lpstr>
      <vt:lpstr>результат9</vt:lpstr>
      <vt:lpstr>Ср.результат1</vt:lpstr>
      <vt:lpstr>Ср.результат10</vt:lpstr>
      <vt:lpstr>Ср.результат11</vt:lpstr>
      <vt:lpstr>Ср.результат2</vt:lpstr>
      <vt:lpstr>Ср.результат3</vt:lpstr>
      <vt:lpstr>Ср.результат4</vt:lpstr>
      <vt:lpstr>Ср.результат5</vt:lpstr>
      <vt:lpstr>Ср.результат6</vt:lpstr>
      <vt:lpstr>Ср.результат7</vt:lpstr>
      <vt:lpstr>Ср.результат8</vt:lpstr>
      <vt:lpstr>Ср.результат9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Gaysina</cp:lastModifiedBy>
  <dcterms:created xsi:type="dcterms:W3CDTF">2015-12-09T07:26:44Z</dcterms:created>
  <dcterms:modified xsi:type="dcterms:W3CDTF">2017-09-10T22:27:07Z</dcterms:modified>
</cp:coreProperties>
</file>